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65521" windowWidth="10095" windowHeight="10485" tabRatio="816" activeTab="0"/>
  </bookViews>
  <sheets>
    <sheet name="Budget report" sheetId="1" r:id="rId1"/>
    <sheet name="GenAffairs" sheetId="2" r:id="rId2"/>
    <sheet name="Canteen" sheetId="3" r:id="rId3"/>
    <sheet name="Transport" sheetId="4" r:id="rId4"/>
    <sheet name="Periscolaire" sheetId="5" r:id="rId5"/>
  </sheets>
  <definedNames>
    <definedName name="Budget_1998">#REF!</definedName>
    <definedName name="Difference_between_1999_and_1998_budget">#REF!</definedName>
    <definedName name="_xlnm.Print_Area" localSheetId="0">'Budget report'!$A$1:$W$76</definedName>
    <definedName name="_xlnm.Print_Area" localSheetId="2">'Canteen'!$A$1:$H$52</definedName>
    <definedName name="_xlnm.Print_Area" localSheetId="1">'GenAffairs'!$A$1:$H$53</definedName>
    <definedName name="_xlnm.Print_Area" localSheetId="4">'Periscolaire'!$A$1:$H$53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<sst xmlns="http://schemas.openxmlformats.org/spreadsheetml/2006/main" count="227" uniqueCount="65">
  <si>
    <t>Grand total</t>
  </si>
  <si>
    <t>Remaining saldo</t>
  </si>
  <si>
    <t>Receipts</t>
  </si>
  <si>
    <t>Chapter I - operational receipts</t>
  </si>
  <si>
    <t>Chapter II - Financial receipts</t>
  </si>
  <si>
    <t>Total Receipts</t>
  </si>
  <si>
    <t>General affairs</t>
  </si>
  <si>
    <t>Canteen</t>
  </si>
  <si>
    <t>Transport</t>
  </si>
  <si>
    <t>Periscolaire</t>
  </si>
  <si>
    <t>Expenditure</t>
  </si>
  <si>
    <t>Chapter 1 - Basic costs</t>
  </si>
  <si>
    <t>Chapter 2 - Operational (adm.) costs</t>
  </si>
  <si>
    <t>Chapter 3 - External personnel</t>
  </si>
  <si>
    <t>Chapter 4 - Internal personnel</t>
  </si>
  <si>
    <t>Chapter 5 - Equipment</t>
  </si>
  <si>
    <t>Chapter 6 - Audit costs</t>
  </si>
  <si>
    <t>Chapter 7 - Financial costs and insurance</t>
  </si>
  <si>
    <t>Total Expenditure</t>
  </si>
  <si>
    <t>in %</t>
  </si>
  <si>
    <t xml:space="preserve"> </t>
  </si>
  <si>
    <t xml:space="preserve">Total Implementation </t>
  </si>
  <si>
    <t xml:space="preserve">TOTAL </t>
  </si>
  <si>
    <t>Chapter I - Operational receipts</t>
  </si>
  <si>
    <t>Budget 2008-2009</t>
  </si>
  <si>
    <t>External staff</t>
  </si>
  <si>
    <t>External contracts</t>
  </si>
  <si>
    <t>Rates</t>
  </si>
  <si>
    <t>Internal staff: chef de cuisine</t>
  </si>
  <si>
    <t>Internal staff: ECA manager</t>
  </si>
  <si>
    <t>Internal staff: canteen manager</t>
  </si>
  <si>
    <t>Number of users</t>
  </si>
  <si>
    <t>400 families est. paying</t>
  </si>
  <si>
    <t xml:space="preserve">Membership fee: EUR 40 per family </t>
  </si>
  <si>
    <t>Internal staff: % distribution adm. staff and accountant (GA 7/06/2007)</t>
  </si>
  <si>
    <t>Manager 100% ECA</t>
  </si>
  <si>
    <t>1 assistant cook (temp)</t>
  </si>
  <si>
    <t>Prices: 5€/meal (M+P)</t>
  </si>
  <si>
    <t>400 students</t>
  </si>
  <si>
    <t xml:space="preserve">Canteen ladies (service provider) for ca 150 hrs/week </t>
  </si>
  <si>
    <t>Monitors</t>
  </si>
  <si>
    <t>2 'shared' adm./acc. staff</t>
  </si>
  <si>
    <t>chef-cuisinier</t>
  </si>
  <si>
    <t>APEEE BUDGET REPORT 2008 - 2009 Periscolaire</t>
  </si>
  <si>
    <t>APEEE BUDGET REPORT 2008 - 2009 Transport</t>
  </si>
  <si>
    <t>APEEE BUDGET REPORT 2008 - 2009 Canteen</t>
  </si>
  <si>
    <t>APEEE BUDGET REPORT 2008 - 2009 General Affairs</t>
  </si>
  <si>
    <t>APEEE BUDGET REPORT 2008 - 2009</t>
  </si>
  <si>
    <t>subsidies</t>
  </si>
  <si>
    <t>carry-over previous fy</t>
  </si>
  <si>
    <t>Section managers</t>
  </si>
  <si>
    <t>Internal staff: transport manager</t>
  </si>
  <si>
    <t>1 transport manager 100%</t>
  </si>
  <si>
    <t>Internal staff: % distribution coordinator</t>
  </si>
  <si>
    <t>1 canteen manager 100%</t>
  </si>
  <si>
    <t>interests</t>
  </si>
  <si>
    <t>pm</t>
  </si>
  <si>
    <t>Result</t>
  </si>
  <si>
    <r>
      <t xml:space="preserve">Implementation </t>
    </r>
    <r>
      <rPr>
        <b/>
        <sz val="12"/>
        <color indexed="20"/>
        <rFont val="Times New Roman"/>
        <family val="1"/>
      </rPr>
      <t xml:space="preserve">
31-08-2009</t>
    </r>
  </si>
  <si>
    <r>
      <t>Implementation 
31-08-2009</t>
    </r>
    <r>
      <rPr>
        <b/>
        <sz val="12"/>
        <color indexed="20"/>
        <rFont val="Times New Roman"/>
        <family val="1"/>
      </rPr>
      <t xml:space="preserve">
</t>
    </r>
  </si>
  <si>
    <t xml:space="preserve">Implementation 
31-08-2009
</t>
  </si>
  <si>
    <t>gifts</t>
  </si>
  <si>
    <t>1 chef-cuisinier 100%</t>
  </si>
  <si>
    <t>Surveillants ALE; CPAS 100%</t>
  </si>
  <si>
    <t>subsidies/gifts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</si>
</sst>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_ ;\-0\ "/>
    <numFmt numFmtId="181" formatCode="_-&quot;€&quot;* #,##0.000_-;\-&quot;€&quot;* #,##0.000_-;_-&quot;€&quot;* &quot;-&quot;??_-;_-@_-"/>
    <numFmt numFmtId="182" formatCode="_-&quot;€&quot;* #,##0.0000_-;\-&quot;€&quot;* #,##0.0000_-;_-&quot;€&quot;* &quot;-&quot;??_-;_-@_-"/>
    <numFmt numFmtId="183" formatCode="_-&quot;€&quot;* #,##0.00000_-;\-&quot;€&quot;* #,##0.00000_-;_-&quot;€&quot;* &quot;-&quot;??_-;_-@_-"/>
    <numFmt numFmtId="184" formatCode="_-&quot;€&quot;* #,##0.000000_-;\-&quot;€&quot;* #,##0.000000_-;_-&quot;€&quot;* &quot;-&quot;??_-;_-@_-"/>
    <numFmt numFmtId="185" formatCode="_-&quot;€&quot;* #,##0.0000000_-;\-&quot;€&quot;* #,##0.0000000_-;_-&quot;€&quot;* &quot;-&quot;??_-;_-@_-"/>
    <numFmt numFmtId="186" formatCode="_-&quot;€&quot;* #,##0.00000000_-;\-&quot;€&quot;* #,##0.00000000_-;_-&quot;€&quot;* &quot;-&quot;??_-;_-@_-"/>
    <numFmt numFmtId="187" formatCode="_-&quot;€&quot;* #,##0.000000000_-;\-&quot;€&quot;* #,##0.000000000_-;_-&quot;€&quot;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  <numFmt numFmtId="211" formatCode="#,##0.0"/>
    <numFmt numFmtId="212" formatCode="#,##0.0000000000"/>
    <numFmt numFmtId="213" formatCode="m/d/yy"/>
    <numFmt numFmtId="214" formatCode="_-&quot;€&quot;* #,##0.0000000000_-;\-&quot;€&quot;* #,##0.0000000000_-;_-&quot;€&quot;* &quot;-&quot;??_-;_-@_-"/>
    <numFmt numFmtId="215" formatCode="_-&quot;€&quot;* #,##0.00000000000_-;\-&quot;€&quot;* #,##0.00000000000_-;_-&quot;€&quot;* &quot;-&quot;??_-;_-@_-"/>
    <numFmt numFmtId="216" formatCode="_-&quot;€&quot;* #,##0.000000000000_-;\-&quot;€&quot;* #,##0.000000000000_-;_-&quot;€&quot;* &quot;-&quot;??_-;_-@_-"/>
    <numFmt numFmtId="217" formatCode="_-&quot;€&quot;* #,##0.0000000000000_-;\-&quot;€&quot;* #,##0.0000000000000_-;_-&quot;€&quot;* &quot;-&quot;??_-;_-@_-"/>
    <numFmt numFmtId="218" formatCode="_-&quot;€&quot;* #,##0.00000000000000_-;\-&quot;€&quot;* #,##0.00000000000000_-;_-&quot;€&quot;* &quot;-&quot;??_-;_-@_-"/>
    <numFmt numFmtId="219" formatCode="#,##0_ ;\-#,##0\ "/>
    <numFmt numFmtId="220" formatCode="#\ ###\ ##0.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8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6"/>
      <name val="Arial"/>
      <family val="2"/>
    </font>
    <font>
      <sz val="1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14" xfId="0" applyNumberFormat="1" applyFont="1" applyFill="1" applyBorder="1" applyAlignment="1">
      <alignment horizontal="right" vertical="top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0" xfId="0" applyNumberFormat="1" applyFont="1" applyAlignment="1">
      <alignment/>
    </xf>
    <xf numFmtId="4" fontId="1" fillId="0" borderId="11" xfId="0" applyNumberFormat="1" applyFont="1" applyFill="1" applyBorder="1" applyAlignment="1">
      <alignment horizontal="distributed" vertical="center"/>
    </xf>
    <xf numFmtId="0" fontId="1" fillId="0" borderId="16" xfId="0" applyFont="1" applyBorder="1" applyAlignment="1">
      <alignment/>
    </xf>
    <xf numFmtId="0" fontId="11" fillId="0" borderId="0" xfId="0" applyFont="1" applyAlignment="1">
      <alignment horizontal="left"/>
    </xf>
    <xf numFmtId="3" fontId="1" fillId="0" borderId="16" xfId="0" applyNumberFormat="1" applyFont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4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" fontId="1" fillId="0" borderId="22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4" fontId="1" fillId="0" borderId="24" xfId="0" applyNumberFormat="1" applyFont="1" applyFill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4" fontId="1" fillId="0" borderId="2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4" fontId="0" fillId="0" borderId="0" xfId="0" applyNumberForma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25" xfId="0" applyNumberFormat="1" applyFont="1" applyFill="1" applyBorder="1" applyAlignment="1">
      <alignment horizontal="right" vertical="top"/>
    </xf>
    <xf numFmtId="4" fontId="0" fillId="0" borderId="26" xfId="0" applyNumberFormat="1" applyBorder="1" applyAlignment="1">
      <alignment horizontal="right" vertical="top"/>
    </xf>
    <xf numFmtId="4" fontId="1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0" fillId="0" borderId="17" xfId="0" applyNumberFormat="1" applyBorder="1" applyAlignment="1">
      <alignment horizontal="right" vertical="top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3" fontId="0" fillId="0" borderId="16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3" fontId="0" fillId="0" borderId="28" xfId="0" applyNumberFormat="1" applyFont="1" applyBorder="1" applyAlignment="1">
      <alignment horizontal="right" vertical="top"/>
    </xf>
    <xf numFmtId="0" fontId="0" fillId="0" borderId="26" xfId="0" applyFont="1" applyBorder="1" applyAlignment="1">
      <alignment horizontal="right"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24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29" xfId="0" applyNumberFormat="1" applyFont="1" applyBorder="1" applyAlignment="1">
      <alignment horizontal="left" vertical="top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 vertical="top"/>
    </xf>
    <xf numFmtId="4" fontId="1" fillId="0" borderId="29" xfId="0" applyNumberFormat="1" applyFont="1" applyFill="1" applyBorder="1" applyAlignment="1">
      <alignment horizontal="right" vertical="top"/>
    </xf>
    <xf numFmtId="3" fontId="1" fillId="0" borderId="29" xfId="0" applyNumberFormat="1" applyFont="1" applyFill="1" applyBorder="1" applyAlignment="1">
      <alignment horizontal="left" vertical="top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31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3" fontId="0" fillId="0" borderId="15" xfId="0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right" vertical="top"/>
    </xf>
    <xf numFmtId="4" fontId="10" fillId="0" borderId="11" xfId="0" applyNumberFormat="1" applyFont="1" applyFill="1" applyBorder="1" applyAlignment="1">
      <alignment horizontal="center" vertical="justify" wrapText="1"/>
    </xf>
    <xf numFmtId="0" fontId="0" fillId="0" borderId="0" xfId="0" applyAlignment="1">
      <alignment/>
    </xf>
    <xf numFmtId="4" fontId="0" fillId="0" borderId="0" xfId="0" applyNumberFormat="1" applyFont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top"/>
    </xf>
    <xf numFmtId="4" fontId="1" fillId="0" borderId="29" xfId="0" applyNumberFormat="1" applyFont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Border="1" applyAlignment="1">
      <alignment vertical="top"/>
    </xf>
    <xf numFmtId="3" fontId="1" fillId="0" borderId="32" xfId="0" applyNumberFormat="1" applyFont="1" applyBorder="1" applyAlignment="1">
      <alignment horizontal="right" vertical="top"/>
    </xf>
    <xf numFmtId="3" fontId="1" fillId="0" borderId="15" xfId="0" applyNumberFormat="1" applyFont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2" fontId="1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14" xfId="0" applyNumberFormat="1" applyFont="1" applyFill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0" fontId="1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4" fontId="1" fillId="0" borderId="29" xfId="0" applyNumberFormat="1" applyFont="1" applyFill="1" applyBorder="1" applyAlignment="1">
      <alignment horizontal="left" vertical="top"/>
    </xf>
    <xf numFmtId="4" fontId="1" fillId="0" borderId="29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35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3" fillId="0" borderId="37" xfId="0" applyFon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8" xfId="0" applyFont="1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right" vertical="top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6</xdr:col>
      <xdr:colOff>419100</xdr:colOff>
      <xdr:row>2</xdr:row>
      <xdr:rowOff>1057275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0075"/>
          <a:ext cx="57912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19050</xdr:rowOff>
    </xdr:from>
    <xdr:to>
      <xdr:col>6</xdr:col>
      <xdr:colOff>504825</xdr:colOff>
      <xdr:row>2</xdr:row>
      <xdr:rowOff>1057275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38175"/>
          <a:ext cx="57912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</xdr:rowOff>
    </xdr:from>
    <xdr:to>
      <xdr:col>7</xdr:col>
      <xdr:colOff>38100</xdr:colOff>
      <xdr:row>2</xdr:row>
      <xdr:rowOff>1057275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8175"/>
          <a:ext cx="58483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47625</xdr:rowOff>
    </xdr:from>
    <xdr:to>
      <xdr:col>6</xdr:col>
      <xdr:colOff>419100</xdr:colOff>
      <xdr:row>2</xdr:row>
      <xdr:rowOff>1085850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0"/>
          <a:ext cx="57912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view="pageBreakPreview" zoomScale="70" zoomScaleSheetLayoutView="70" zoomScalePageLayoutView="0" workbookViewId="0" topLeftCell="A1">
      <selection activeCell="N38" sqref="N38"/>
    </sheetView>
  </sheetViews>
  <sheetFormatPr defaultColWidth="9.00390625" defaultRowHeight="15.75"/>
  <cols>
    <col min="1" max="2" width="2.875" style="0" customWidth="1"/>
    <col min="3" max="3" width="25.75390625" style="0" customWidth="1"/>
    <col min="4" max="4" width="11.75390625" style="50" customWidth="1"/>
    <col min="5" max="5" width="14.25390625" style="19" customWidth="1"/>
    <col min="6" max="6" width="10.375" style="19" customWidth="1"/>
    <col min="7" max="7" width="5.625" style="87" customWidth="1"/>
    <col min="8" max="8" width="14.75390625" style="40" customWidth="1"/>
    <col min="9" max="9" width="14.25390625" style="23" customWidth="1"/>
    <col min="10" max="10" width="10.375" style="23" customWidth="1"/>
    <col min="11" max="11" width="6.25390625" style="93" customWidth="1"/>
    <col min="12" max="12" width="11.75390625" style="40" customWidth="1"/>
    <col min="13" max="13" width="14.25390625" style="23" customWidth="1"/>
    <col min="14" max="14" width="10.375" style="23" customWidth="1"/>
    <col min="15" max="15" width="5.625" style="93" customWidth="1"/>
    <col min="16" max="16" width="11.75390625" style="40" customWidth="1"/>
    <col min="17" max="17" width="14.25390625" style="23" customWidth="1"/>
    <col min="18" max="18" width="10.375" style="23" customWidth="1"/>
    <col min="19" max="19" width="5.625" style="93" customWidth="1"/>
    <col min="20" max="20" width="11.75390625" style="40" customWidth="1"/>
    <col min="21" max="21" width="14.25390625" style="42" customWidth="1"/>
    <col min="22" max="22" width="10.375" style="42" customWidth="1"/>
    <col min="23" max="23" width="5.875" style="44" customWidth="1"/>
    <col min="24" max="16384" width="11.00390625" style="0" customWidth="1"/>
  </cols>
  <sheetData>
    <row r="1" spans="1:23" ht="79.5" customHeight="1">
      <c r="A1" s="145" t="s">
        <v>47</v>
      </c>
      <c r="B1" s="146"/>
      <c r="C1" s="146"/>
      <c r="D1" s="146"/>
      <c r="E1" s="146"/>
      <c r="F1" s="146"/>
      <c r="G1" s="146"/>
      <c r="H1" s="146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  <c r="W1" s="148"/>
    </row>
    <row r="2" spans="1:23" ht="184.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4:23" s="14" customFormat="1" ht="36.75" customHeight="1" thickBot="1" thickTop="1">
      <c r="D3" s="138" t="s">
        <v>6</v>
      </c>
      <c r="E3" s="139"/>
      <c r="F3" s="139"/>
      <c r="G3" s="140"/>
      <c r="H3" s="138" t="s">
        <v>7</v>
      </c>
      <c r="I3" s="139"/>
      <c r="J3" s="139"/>
      <c r="K3" s="140"/>
      <c r="L3" s="138" t="s">
        <v>8</v>
      </c>
      <c r="M3" s="164"/>
      <c r="N3" s="164"/>
      <c r="O3" s="165"/>
      <c r="P3" s="138" t="s">
        <v>9</v>
      </c>
      <c r="Q3" s="139"/>
      <c r="R3" s="139"/>
      <c r="S3" s="140"/>
      <c r="T3" s="159" t="s">
        <v>22</v>
      </c>
      <c r="U3" s="139"/>
      <c r="V3" s="139"/>
      <c r="W3" s="140"/>
    </row>
    <row r="4" spans="4:23" s="14" customFormat="1" ht="46.5" customHeight="1" thickBot="1" thickTop="1">
      <c r="D4" s="53" t="s">
        <v>24</v>
      </c>
      <c r="E4" s="24" t="s">
        <v>58</v>
      </c>
      <c r="F4" s="29" t="s">
        <v>1</v>
      </c>
      <c r="G4" s="86" t="s">
        <v>19</v>
      </c>
      <c r="H4" s="53" t="s">
        <v>24</v>
      </c>
      <c r="I4" s="24" t="s">
        <v>59</v>
      </c>
      <c r="J4" s="29" t="s">
        <v>1</v>
      </c>
      <c r="K4" s="86" t="s">
        <v>19</v>
      </c>
      <c r="L4" s="53" t="s">
        <v>24</v>
      </c>
      <c r="M4" s="24" t="s">
        <v>59</v>
      </c>
      <c r="N4" s="29" t="s">
        <v>1</v>
      </c>
      <c r="O4" s="86" t="s">
        <v>19</v>
      </c>
      <c r="P4" s="53" t="s">
        <v>24</v>
      </c>
      <c r="Q4" s="24" t="s">
        <v>59</v>
      </c>
      <c r="R4" s="29" t="s">
        <v>1</v>
      </c>
      <c r="S4" s="86" t="s">
        <v>19</v>
      </c>
      <c r="T4" s="53" t="s">
        <v>24</v>
      </c>
      <c r="U4" s="43" t="s">
        <v>21</v>
      </c>
      <c r="V4" s="32" t="s">
        <v>1</v>
      </c>
      <c r="W4" s="39" t="s">
        <v>19</v>
      </c>
    </row>
    <row r="5" ht="18" customHeight="1" thickTop="1">
      <c r="E5" s="25"/>
    </row>
    <row r="6" spans="1:5" ht="15.75">
      <c r="A6" s="154" t="s">
        <v>2</v>
      </c>
      <c r="B6" s="155"/>
      <c r="C6" s="155"/>
      <c r="D6" s="155"/>
      <c r="E6" s="155"/>
    </row>
    <row r="7" ht="15.75">
      <c r="E7" s="26"/>
    </row>
    <row r="9" spans="1:13" ht="15.75">
      <c r="A9" s="16"/>
      <c r="M9" s="23" t="s">
        <v>20</v>
      </c>
    </row>
    <row r="10" spans="1:23" ht="15.75">
      <c r="A10" s="16" t="s">
        <v>23</v>
      </c>
      <c r="D10" s="34">
        <v>16000</v>
      </c>
      <c r="E10" s="19">
        <v>17016.02</v>
      </c>
      <c r="F10" s="19">
        <f>IF(D10="pm","/",(E10-D10)*-1)</f>
        <v>-1016.0200000000004</v>
      </c>
      <c r="G10" s="88">
        <f>IF(D10=0,100,F10*100/D10)</f>
        <v>-6.350125000000003</v>
      </c>
      <c r="H10" s="40">
        <v>361413</v>
      </c>
      <c r="I10" s="124">
        <v>394659.6</v>
      </c>
      <c r="J10" s="19">
        <f>IF(H10="pm","/",(I10-H10)*-1)</f>
        <v>-33246.59999999998</v>
      </c>
      <c r="K10" s="88">
        <f>IF(H10=0,100,J10*100/H10)</f>
        <v>-9.199060354774172</v>
      </c>
      <c r="L10" s="40">
        <v>422763</v>
      </c>
      <c r="M10" s="23">
        <v>426571.57</v>
      </c>
      <c r="N10" s="19">
        <f>IF(L10="pm","/",(M10-L10)*-1)</f>
        <v>-3808.570000000007</v>
      </c>
      <c r="O10" s="88">
        <f>IF(L10=0,100,N10*100/L10)</f>
        <v>-0.9008759044665704</v>
      </c>
      <c r="P10" s="40">
        <v>47595</v>
      </c>
      <c r="Q10" s="23">
        <v>48015</v>
      </c>
      <c r="R10" s="19">
        <f>IF(P10="pm","/",(Q10-P10)*-1)</f>
        <v>-420</v>
      </c>
      <c r="S10" s="88">
        <f>IF(P10=0,100,R10*100/P10)</f>
        <v>-0.8824456350456981</v>
      </c>
      <c r="T10" s="40">
        <f>SUM(D10,H10,L10,P10)</f>
        <v>847771</v>
      </c>
      <c r="U10" s="42">
        <f>SUM(E10,I10,M10,Q10)</f>
        <v>886262.19</v>
      </c>
      <c r="V10" s="19">
        <f>IF(T10="pm","/",(U10-T10)*-1)</f>
        <v>-38491.189999999944</v>
      </c>
      <c r="W10" s="46">
        <f>IF(T10=0,100,V10*100/T10)</f>
        <v>-4.540281514701487</v>
      </c>
    </row>
    <row r="11" spans="1:7" ht="15.75">
      <c r="A11" s="16"/>
      <c r="G11" s="88"/>
    </row>
    <row r="12" spans="4:23" s="9" customFormat="1" ht="15.75">
      <c r="D12" s="50"/>
      <c r="E12" s="27"/>
      <c r="F12" s="27"/>
      <c r="G12" s="87"/>
      <c r="H12" s="40"/>
      <c r="I12" s="31"/>
      <c r="J12" s="31"/>
      <c r="K12" s="93"/>
      <c r="L12" s="40"/>
      <c r="M12" s="31"/>
      <c r="N12" s="31"/>
      <c r="O12" s="93"/>
      <c r="P12" s="40"/>
      <c r="Q12" s="31"/>
      <c r="R12" s="31"/>
      <c r="S12" s="93"/>
      <c r="T12" s="40"/>
      <c r="U12" s="42"/>
      <c r="V12" s="42"/>
      <c r="W12" s="44"/>
    </row>
    <row r="13" spans="1:23" ht="15.75" customHeight="1">
      <c r="A13" s="16" t="s">
        <v>4</v>
      </c>
      <c r="B13" s="7"/>
      <c r="C13" s="10"/>
      <c r="D13" s="50">
        <f>SUM(D14:D17)</f>
        <v>0</v>
      </c>
      <c r="E13" s="69">
        <f>SUM(E14:E17)</f>
        <v>1121.6</v>
      </c>
      <c r="F13" s="19">
        <f>IF(D13="pm","/",(E13-D13)*-1)</f>
        <v>-1121.6</v>
      </c>
      <c r="G13" s="89">
        <f>IF(D13=0,100,F13*100/D13)</f>
        <v>100</v>
      </c>
      <c r="H13" s="50">
        <f>SUM(H14:H17)</f>
        <v>0</v>
      </c>
      <c r="I13" s="69">
        <f>SUM(I14:I17)</f>
        <v>0</v>
      </c>
      <c r="J13" s="19">
        <f>IF(H13="pm","/",(I13-H13)*-1)</f>
        <v>0</v>
      </c>
      <c r="K13" s="89">
        <f>IF(H13=0,100,J13*100/H13)</f>
        <v>100</v>
      </c>
      <c r="L13" s="50">
        <f>SUM(L14:L17)</f>
        <v>0</v>
      </c>
      <c r="M13" s="69">
        <f>SUM(M14:M17)</f>
        <v>77314.15</v>
      </c>
      <c r="N13" s="19">
        <f>IF(L13="pm","/",(M13-L13)*-1)</f>
        <v>-77314.15</v>
      </c>
      <c r="O13" s="89">
        <f>IF(L13=0,100,N13*100/L13)</f>
        <v>100</v>
      </c>
      <c r="P13" s="50">
        <f>SUM(P14:P17)</f>
        <v>0</v>
      </c>
      <c r="Q13" s="69">
        <f>SUM(Q14:Q17)</f>
        <v>45.3</v>
      </c>
      <c r="R13" s="19">
        <f>IF(P13="pm","/",(Q13-P13)*-1)</f>
        <v>-45.3</v>
      </c>
      <c r="S13" s="89">
        <f>IF(P13=0,100,R13*100/P13)</f>
        <v>100</v>
      </c>
      <c r="T13" s="40">
        <f>SUM(D13,H13,L13,P13)</f>
        <v>0</v>
      </c>
      <c r="U13" s="42">
        <f>SUM(E13,I13,M13,Q13)</f>
        <v>78481.05</v>
      </c>
      <c r="V13" s="19">
        <f>IF(T13="pm","/",(U13-T13)*-1)</f>
        <v>-78481.05</v>
      </c>
      <c r="W13" s="46">
        <f>IF(T13=0,100,V13*100/T13)</f>
        <v>100</v>
      </c>
    </row>
    <row r="14" spans="3:13" ht="15.75">
      <c r="C14" t="s">
        <v>64</v>
      </c>
      <c r="E14" s="19">
        <v>460</v>
      </c>
      <c r="L14" s="125" t="s">
        <v>56</v>
      </c>
      <c r="M14" s="23">
        <v>77314.15</v>
      </c>
    </row>
    <row r="15" spans="2:5" ht="15.75">
      <c r="B15" s="1"/>
      <c r="C15" t="s">
        <v>49</v>
      </c>
      <c r="D15" s="122"/>
      <c r="E15" s="26"/>
    </row>
    <row r="16" spans="2:17" ht="15.75">
      <c r="B16" s="1"/>
      <c r="C16" t="s">
        <v>55</v>
      </c>
      <c r="D16" s="122"/>
      <c r="E16" s="26">
        <v>661.6</v>
      </c>
      <c r="Q16" s="23">
        <v>45.3</v>
      </c>
    </row>
    <row r="17" ht="16.5" thickBot="1"/>
    <row r="18" spans="1:23" ht="16.5" thickBot="1">
      <c r="A18" s="156" t="s">
        <v>5</v>
      </c>
      <c r="B18" s="157"/>
      <c r="C18" s="158"/>
      <c r="D18" s="51">
        <f>SUM(D10,D13)</f>
        <v>16000</v>
      </c>
      <c r="E18" s="47">
        <f>SUM(E10,E13)</f>
        <v>18137.62</v>
      </c>
      <c r="F18" s="47">
        <f>SUM(F10:F17)</f>
        <v>-2137.6200000000003</v>
      </c>
      <c r="G18" s="90">
        <f>IF(D18=0,100,F18*100/D18)</f>
        <v>-13.360125000000002</v>
      </c>
      <c r="H18" s="51">
        <f>SUM(H10:H17)</f>
        <v>361413</v>
      </c>
      <c r="I18" s="47">
        <f>SUM(I10:I17)</f>
        <v>394659.6</v>
      </c>
      <c r="J18" s="47">
        <f>SUM(J10:J17)</f>
        <v>-33246.59999999998</v>
      </c>
      <c r="K18" s="90">
        <f>IF(H18=0,100,J18*100/H18)</f>
        <v>-9.199060354774172</v>
      </c>
      <c r="L18" s="51">
        <f>SUM(L10,L13)</f>
        <v>422763</v>
      </c>
      <c r="M18" s="47">
        <f>SUM(M10,M13)</f>
        <v>503885.72</v>
      </c>
      <c r="N18" s="47">
        <f>SUM(N10:N17)</f>
        <v>-81122.72</v>
      </c>
      <c r="O18" s="90">
        <f>IF(L18=0,100,N18*100/L18)</f>
        <v>-19.18869910564548</v>
      </c>
      <c r="P18" s="51">
        <f>SUM(P10,P13)</f>
        <v>47595</v>
      </c>
      <c r="Q18" s="47">
        <f>SUM(Q10,Q13)</f>
        <v>48060.3</v>
      </c>
      <c r="R18" s="47">
        <f>SUM(R10:R17)</f>
        <v>-465.3</v>
      </c>
      <c r="S18" s="90">
        <f>IF(P18=0,100,R18*100/P18)</f>
        <v>-0.9776236999684841</v>
      </c>
      <c r="T18" s="60">
        <f>SUM(D18,H18,L18,P18)</f>
        <v>847771</v>
      </c>
      <c r="U18" s="60">
        <f>SUM(E18,I18,M18,Q18)</f>
        <v>964743.24</v>
      </c>
      <c r="V18" s="85">
        <f>IF(T18="pm","/",(U18-T18)*-1)</f>
        <v>-116972.23999999999</v>
      </c>
      <c r="W18" s="90">
        <f>IF(T18=0,100,V18*100/T18)</f>
        <v>-13.797622235249849</v>
      </c>
    </row>
    <row r="20" ht="15.75">
      <c r="F20" s="19" t="s">
        <v>20</v>
      </c>
    </row>
    <row r="21" spans="4:23" ht="72.75" customHeight="1" thickBot="1">
      <c r="D21" s="79"/>
      <c r="E21" s="80"/>
      <c r="F21" s="80"/>
      <c r="G21" s="91"/>
      <c r="H21" s="81"/>
      <c r="I21" s="82"/>
      <c r="J21" s="82"/>
      <c r="K21" s="100"/>
      <c r="L21" s="81"/>
      <c r="M21" s="82"/>
      <c r="N21" s="82"/>
      <c r="O21" s="100"/>
      <c r="P21" s="81"/>
      <c r="Q21" s="82"/>
      <c r="R21" s="82"/>
      <c r="S21" s="100"/>
      <c r="T21" s="81"/>
      <c r="U21" s="83"/>
      <c r="V21" s="83"/>
      <c r="W21" s="84"/>
    </row>
    <row r="22" spans="1:23" ht="160.5" customHeight="1" thickBo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</row>
    <row r="23" spans="4:23" ht="44.25" customHeight="1" thickBot="1" thickTop="1">
      <c r="D23" s="138" t="s">
        <v>6</v>
      </c>
      <c r="E23" s="139"/>
      <c r="F23" s="139"/>
      <c r="G23" s="140"/>
      <c r="H23" s="138" t="s">
        <v>7</v>
      </c>
      <c r="I23" s="139"/>
      <c r="J23" s="139"/>
      <c r="K23" s="140"/>
      <c r="L23" s="138" t="s">
        <v>8</v>
      </c>
      <c r="M23" s="164"/>
      <c r="N23" s="164"/>
      <c r="O23" s="165"/>
      <c r="P23" s="138" t="s">
        <v>9</v>
      </c>
      <c r="Q23" s="139"/>
      <c r="R23" s="139"/>
      <c r="S23" s="140"/>
      <c r="T23" s="159" t="s">
        <v>22</v>
      </c>
      <c r="U23" s="139"/>
      <c r="V23" s="139"/>
      <c r="W23" s="140"/>
    </row>
    <row r="24" spans="1:23" ht="32.25" customHeight="1" thickBot="1" thickTop="1">
      <c r="A24" s="15"/>
      <c r="B24" s="14"/>
      <c r="C24" s="14"/>
      <c r="D24" s="53" t="s">
        <v>24</v>
      </c>
      <c r="E24" s="119" t="s">
        <v>60</v>
      </c>
      <c r="F24" s="30" t="s">
        <v>1</v>
      </c>
      <c r="G24" s="92" t="s">
        <v>19</v>
      </c>
      <c r="H24" s="53" t="s">
        <v>24</v>
      </c>
      <c r="I24" s="119" t="s">
        <v>60</v>
      </c>
      <c r="J24" s="29" t="s">
        <v>1</v>
      </c>
      <c r="K24" s="86" t="s">
        <v>19</v>
      </c>
      <c r="L24" s="53" t="s">
        <v>24</v>
      </c>
      <c r="M24" s="119" t="s">
        <v>60</v>
      </c>
      <c r="N24" s="29" t="s">
        <v>1</v>
      </c>
      <c r="O24" s="86" t="s">
        <v>19</v>
      </c>
      <c r="P24" s="53" t="s">
        <v>24</v>
      </c>
      <c r="Q24" s="119" t="s">
        <v>60</v>
      </c>
      <c r="R24" s="29" t="s">
        <v>1</v>
      </c>
      <c r="S24" s="86" t="s">
        <v>19</v>
      </c>
      <c r="T24" s="53" t="s">
        <v>24</v>
      </c>
      <c r="U24" s="43" t="s">
        <v>21</v>
      </c>
      <c r="V24" s="32" t="s">
        <v>1</v>
      </c>
      <c r="W24" s="39" t="s">
        <v>19</v>
      </c>
    </row>
    <row r="25" spans="1:5" ht="16.5" thickTop="1">
      <c r="A25" s="15"/>
      <c r="B25" s="14"/>
      <c r="C25" s="14"/>
      <c r="D25" s="52"/>
      <c r="E25" s="21"/>
    </row>
    <row r="26" spans="1:12" ht="15.75">
      <c r="A26" s="15"/>
      <c r="B26" s="14"/>
      <c r="C26" s="14"/>
      <c r="D26" s="52"/>
      <c r="E26" s="21"/>
      <c r="L26" s="40" t="s">
        <v>20</v>
      </c>
    </row>
    <row r="27" spans="1:5" ht="15.75">
      <c r="A27" s="154" t="s">
        <v>10</v>
      </c>
      <c r="B27" s="155"/>
      <c r="C27" s="155"/>
      <c r="D27" s="155"/>
      <c r="E27" s="155"/>
    </row>
    <row r="28" ht="15.75">
      <c r="B28" s="5"/>
    </row>
    <row r="29" spans="1:23" ht="15.75">
      <c r="A29" s="16" t="s">
        <v>11</v>
      </c>
      <c r="D29" s="50">
        <v>0</v>
      </c>
      <c r="F29" s="19">
        <f>IF(D29="pm","/",(E29-D29)*-1)</f>
        <v>0</v>
      </c>
      <c r="G29" s="88">
        <f>IF(D29=0,100,F29*100/D29)</f>
        <v>100</v>
      </c>
      <c r="H29" s="40">
        <v>93300</v>
      </c>
      <c r="I29" s="23">
        <v>110310.26</v>
      </c>
      <c r="J29" s="19">
        <f>IF(H29="pm","/",(I29-H29)*-1)</f>
        <v>-17010.259999999995</v>
      </c>
      <c r="K29" s="88">
        <f>IF(H29=0,100,J29*100/H29)</f>
        <v>-18.2317899249732</v>
      </c>
      <c r="L29" s="40">
        <v>386205</v>
      </c>
      <c r="M29" s="23">
        <v>370367.82</v>
      </c>
      <c r="N29" s="19">
        <f>IF(L29="pm","/",(M29-L29)*-1)</f>
        <v>15837.179999999993</v>
      </c>
      <c r="O29" s="88">
        <f>IF(L29=0,100,N29*100/L29)</f>
        <v>4.10071853031421</v>
      </c>
      <c r="P29" s="40">
        <v>5000</v>
      </c>
      <c r="Q29" s="23">
        <v>0</v>
      </c>
      <c r="R29" s="19">
        <f>IF(P29="pm","/",(Q29-P29)*-1)</f>
        <v>5000</v>
      </c>
      <c r="S29" s="88">
        <f>IF(P29=0,100,R29*100/P29)</f>
        <v>100</v>
      </c>
      <c r="T29" s="40">
        <f>SUM(D29,H29,L29,P29)</f>
        <v>484505</v>
      </c>
      <c r="U29" s="42">
        <f>SUM(E29,I29,M29,Q29)</f>
        <v>480678.08</v>
      </c>
      <c r="V29" s="19">
        <f>IF(T29="pm","/",(U29-T29)*-1)</f>
        <v>3826.9199999999837</v>
      </c>
      <c r="W29" s="46">
        <f>IF(T29=0,100,V29*100/T29)</f>
        <v>0.7898618177314958</v>
      </c>
    </row>
    <row r="30" spans="5:7" ht="15.75">
      <c r="E30" s="26"/>
      <c r="G30" s="89"/>
    </row>
    <row r="31" spans="1:23" ht="15.75">
      <c r="A31" s="16" t="s">
        <v>12</v>
      </c>
      <c r="B31" s="8"/>
      <c r="C31" s="9"/>
      <c r="D31" s="50">
        <v>3000</v>
      </c>
      <c r="E31" s="121">
        <v>2981.15</v>
      </c>
      <c r="F31" s="13">
        <f>IF(D31="pm","/",(E31-D31)*-1)</f>
        <v>18.84999999999991</v>
      </c>
      <c r="G31" s="88">
        <f>IF(D31=0,100,F31*100/D31)</f>
        <v>0.6283333333333303</v>
      </c>
      <c r="H31" s="40">
        <v>156850</v>
      </c>
      <c r="I31" s="23">
        <v>157353.51</v>
      </c>
      <c r="J31" s="19">
        <f>IF(H31="pm","/",(I31-H31)*-1)</f>
        <v>-503.5100000000093</v>
      </c>
      <c r="K31" s="88">
        <f>IF(H31=0,100,J31*100/H31)</f>
        <v>-0.32101370736372925</v>
      </c>
      <c r="L31" s="40">
        <v>3000</v>
      </c>
      <c r="M31" s="23">
        <v>3053.12</v>
      </c>
      <c r="N31" s="19">
        <f>IF(L31="pm","/",(M31-L31)*-1)</f>
        <v>-53.11999999999989</v>
      </c>
      <c r="O31" s="88">
        <f>IF(L31=0,100,N31*100/L31)</f>
        <v>-1.770666666666663</v>
      </c>
      <c r="P31" s="40">
        <v>1100</v>
      </c>
      <c r="Q31" s="23">
        <v>270</v>
      </c>
      <c r="R31" s="19">
        <f>IF(P31="pm","/",(Q31-P31)*-1)</f>
        <v>830</v>
      </c>
      <c r="S31" s="88">
        <f>IF(P31=0,100,R31*100/P31)</f>
        <v>75.45454545454545</v>
      </c>
      <c r="T31" s="40">
        <f>SUM(D31,H31,L31,P31)</f>
        <v>163950</v>
      </c>
      <c r="U31" s="42">
        <f>SUM(E31,I31,M31,Q31)</f>
        <v>163657.78</v>
      </c>
      <c r="V31" s="19">
        <f>IF(T31="pm","/",(U31-T31)*-1)</f>
        <v>292.22000000000116</v>
      </c>
      <c r="W31" s="46">
        <f>IF(T31=0,100,V31*100/T31)</f>
        <v>0.17823726745959204</v>
      </c>
    </row>
    <row r="32" spans="1:5" ht="15.75">
      <c r="A32" s="16"/>
      <c r="B32" s="8"/>
      <c r="C32" s="9"/>
      <c r="E32" s="28"/>
    </row>
    <row r="33" spans="1:23" ht="15.75">
      <c r="A33" s="16" t="s">
        <v>13</v>
      </c>
      <c r="B33" s="9"/>
      <c r="C33" s="9"/>
      <c r="D33" s="50">
        <v>0</v>
      </c>
      <c r="E33" s="17">
        <v>0</v>
      </c>
      <c r="F33" s="13">
        <f>IF(D33="pm","/",(E33-D33)*-1)</f>
        <v>0</v>
      </c>
      <c r="G33" s="88">
        <f>IF(D33=0,100,F33*100/D33)</f>
        <v>100</v>
      </c>
      <c r="H33" s="40">
        <v>37000</v>
      </c>
      <c r="I33" s="23">
        <v>34827.47</v>
      </c>
      <c r="J33" s="19">
        <f>IF(H33="pm","/",(I33-H33)*-1)</f>
        <v>2172.529999999999</v>
      </c>
      <c r="K33" s="88">
        <f>IF(H33=0,100,J33*100/H33)</f>
        <v>5.8717027027027</v>
      </c>
      <c r="L33" s="40">
        <v>63935</v>
      </c>
      <c r="M33" s="23">
        <v>56050.55</v>
      </c>
      <c r="N33" s="19">
        <f>IF(L33="pm","/",(M33-L33)*-1)</f>
        <v>7884.449999999997</v>
      </c>
      <c r="O33" s="88">
        <f>IF(L33=0,100,N33*100/L33)</f>
        <v>12.331977789942908</v>
      </c>
      <c r="P33" s="40">
        <v>27478</v>
      </c>
      <c r="Q33" s="23">
        <v>30702.07</v>
      </c>
      <c r="R33" s="19">
        <f>IF(P33="pm","/",(Q33-P33)*-1)</f>
        <v>-3224.0699999999997</v>
      </c>
      <c r="S33" s="88">
        <f>IF(P33=0,100,R33*100/P33)</f>
        <v>-11.733277531115801</v>
      </c>
      <c r="T33" s="40">
        <f>SUM(D33,H33,L33,P33)</f>
        <v>128413</v>
      </c>
      <c r="U33" s="42">
        <f>SUM(E33,I33,M33,Q33)</f>
        <v>121580.09</v>
      </c>
      <c r="V33" s="19">
        <f>IF(T33="pm","/",(U33-T33)*-1)</f>
        <v>6832.9100000000035</v>
      </c>
      <c r="W33" s="46">
        <f>IF(T33=0,100,V33*100/T33)</f>
        <v>5.321042262076272</v>
      </c>
    </row>
    <row r="34" spans="2:7" ht="15.75">
      <c r="B34" s="11"/>
      <c r="C34" s="12"/>
      <c r="E34" s="26"/>
      <c r="G34" s="89"/>
    </row>
    <row r="35" spans="1:23" ht="15.75">
      <c r="A35" s="16" t="s">
        <v>14</v>
      </c>
      <c r="D35" s="50">
        <f>SUM(D36:D38)</f>
        <v>14369</v>
      </c>
      <c r="E35" s="69">
        <f>SUM(E36:E38)</f>
        <v>16103.86</v>
      </c>
      <c r="F35" s="13"/>
      <c r="G35" s="88"/>
      <c r="H35" s="50">
        <f>SUM(H36:H38)</f>
        <v>62406</v>
      </c>
      <c r="I35" s="23">
        <v>89623.5</v>
      </c>
      <c r="J35" s="19">
        <f>IF(H35="pm","/",(I35-H35)*-1)</f>
        <v>-27217.5</v>
      </c>
      <c r="K35" s="88"/>
      <c r="L35" s="50">
        <f>SUM(L36:L38)</f>
        <v>65739</v>
      </c>
      <c r="M35" s="23">
        <v>68082.15</v>
      </c>
      <c r="N35" s="19">
        <f>IF(L35="pm","/",(M35-L35)*-1)</f>
        <v>-2343.149999999994</v>
      </c>
      <c r="O35" s="88">
        <f>IF(L35=0,100,N35*100/L35)</f>
        <v>-3.5643225482590153</v>
      </c>
      <c r="P35" s="50">
        <f>SUM(P36:P38)</f>
        <v>11000</v>
      </c>
      <c r="Q35" s="129">
        <f>SUM(Q36:Q38)</f>
        <v>8553.98</v>
      </c>
      <c r="R35" s="19"/>
      <c r="S35" s="88"/>
      <c r="T35" s="40">
        <f>SUM(D35,H35,L35,P35)</f>
        <v>153514</v>
      </c>
      <c r="U35" s="42">
        <f>SUM(E35,I35,M35,Q38)</f>
        <v>182363.49000000002</v>
      </c>
      <c r="V35" s="19">
        <f>IF(T35="pm","/",(U35-T35)*-1)</f>
        <v>-28849.49000000002</v>
      </c>
      <c r="W35" s="46">
        <f>IF(T35=0,100,V35*100/T35)</f>
        <v>-18.792742030042874</v>
      </c>
    </row>
    <row r="36" spans="1:23" ht="15.75">
      <c r="A36" s="16"/>
      <c r="C36" t="s">
        <v>41</v>
      </c>
      <c r="D36" s="105">
        <v>13136</v>
      </c>
      <c r="E36" s="23">
        <v>16103.86</v>
      </c>
      <c r="F36" s="13">
        <f>IF(D36="pm","/",(E36-D36)*-1)</f>
        <v>-2967.8600000000006</v>
      </c>
      <c r="G36" s="88">
        <f>IF(D37=0,100,F37*100/D37)</f>
        <v>100</v>
      </c>
      <c r="H36" s="105">
        <v>26272</v>
      </c>
      <c r="J36" s="19"/>
      <c r="K36" s="88">
        <f>IF(H37=0,100,J37*100/H37)</f>
        <v>0</v>
      </c>
      <c r="L36" s="105">
        <v>26272</v>
      </c>
      <c r="N36" s="19"/>
      <c r="O36" s="88">
        <f>IF(L37=0,100,N37*100/L37)</f>
        <v>100</v>
      </c>
      <c r="R36" s="19"/>
      <c r="S36" s="104"/>
      <c r="V36" s="19"/>
      <c r="W36" s="46"/>
    </row>
    <row r="37" spans="1:23" ht="15.75">
      <c r="A37" s="16"/>
      <c r="C37" t="s">
        <v>42</v>
      </c>
      <c r="D37" s="40"/>
      <c r="E37" s="23"/>
      <c r="F37" s="13"/>
      <c r="G37" s="104"/>
      <c r="H37" s="105">
        <v>27500</v>
      </c>
      <c r="J37" s="19"/>
      <c r="K37" s="88">
        <f>IF(H38=0,100,J38*100/H38)</f>
        <v>0</v>
      </c>
      <c r="N37" s="19"/>
      <c r="O37" s="104"/>
      <c r="R37" s="19"/>
      <c r="S37" s="104"/>
      <c r="V37" s="19"/>
      <c r="W37" s="46"/>
    </row>
    <row r="38" spans="1:23" ht="15.75">
      <c r="A38" s="16"/>
      <c r="C38" t="s">
        <v>50</v>
      </c>
      <c r="D38" s="105">
        <v>1233</v>
      </c>
      <c r="E38" s="23"/>
      <c r="F38" s="13">
        <f>IF(D38="pm","/",(E38-D38)*-1)</f>
        <v>1233</v>
      </c>
      <c r="G38" s="104"/>
      <c r="H38" s="105">
        <v>8634</v>
      </c>
      <c r="J38" s="19"/>
      <c r="K38" s="104"/>
      <c r="L38" s="105">
        <v>39467</v>
      </c>
      <c r="N38" s="19"/>
      <c r="O38" s="104"/>
      <c r="P38" s="105">
        <v>11000</v>
      </c>
      <c r="Q38" s="23">
        <v>8553.98</v>
      </c>
      <c r="R38" s="19">
        <f>IF(P35="pm","/",(Q35-P35)*-1)</f>
        <v>2446.0200000000004</v>
      </c>
      <c r="S38" s="88">
        <f>IF(P39=0,100,R39*100/P39)</f>
        <v>100</v>
      </c>
      <c r="V38" s="19"/>
      <c r="W38" s="46"/>
    </row>
    <row r="39" spans="4:7" ht="15.75">
      <c r="D39" s="40"/>
      <c r="E39" s="23"/>
      <c r="F39" s="23"/>
      <c r="G39" s="93"/>
    </row>
    <row r="40" spans="1:23" ht="15.75">
      <c r="A40" s="16" t="s">
        <v>15</v>
      </c>
      <c r="D40" s="40">
        <v>3000</v>
      </c>
      <c r="E40" s="23">
        <v>1867.81</v>
      </c>
      <c r="F40" s="13">
        <f>IF(D40="pm","/",(E40-D40)*-1)</f>
        <v>1132.19</v>
      </c>
      <c r="G40" s="88">
        <f>IF(D40=0,100,F40*100/D40)</f>
        <v>37.739666666666665</v>
      </c>
      <c r="H40" s="40">
        <v>1500</v>
      </c>
      <c r="I40" s="23">
        <v>7739.95</v>
      </c>
      <c r="J40" s="19">
        <f>IF(H40="pm","/",(I40-H40)*-1)</f>
        <v>-6239.95</v>
      </c>
      <c r="K40" s="88">
        <f>IF(H40=0,100,J40*100/H40)</f>
        <v>-415.99666666666667</v>
      </c>
      <c r="L40" s="40">
        <v>1000</v>
      </c>
      <c r="M40" s="23">
        <v>5094.978</v>
      </c>
      <c r="N40" s="19">
        <f>IF(L40="pm","/",(M40-L40)*-1)</f>
        <v>-4094.978</v>
      </c>
      <c r="O40" s="88">
        <f>IF(L40=0,100,N40*100/L40)</f>
        <v>-409.4978</v>
      </c>
      <c r="P40" s="40">
        <v>1000</v>
      </c>
      <c r="Q40" s="23">
        <v>185.7</v>
      </c>
      <c r="R40" s="19">
        <f>IF(P40="pm","/",(Q40-P40)*-1)</f>
        <v>814.3</v>
      </c>
      <c r="S40" s="88">
        <f>IF(P40=0,100,R40*100/P40)</f>
        <v>81.43</v>
      </c>
      <c r="T40" s="40">
        <f>SUM(D40,H40,L40,P40)</f>
        <v>6500</v>
      </c>
      <c r="U40" s="42">
        <f>SUM(E40,I40,M40,Q40)</f>
        <v>14888.438000000002</v>
      </c>
      <c r="V40" s="19">
        <f>IF(T40="pm","/",(U40-T40)*-1)</f>
        <v>-8388.438000000002</v>
      </c>
      <c r="W40" s="46">
        <f>IF(T40=0,100,V40*100/T40)</f>
        <v>-129.05289230769233</v>
      </c>
    </row>
    <row r="41" spans="4:7" ht="15.75">
      <c r="D41" s="40"/>
      <c r="E41" s="23"/>
      <c r="F41" s="23"/>
      <c r="G41" s="93"/>
    </row>
    <row r="42" spans="1:23" ht="15.75">
      <c r="A42" s="45" t="s">
        <v>16</v>
      </c>
      <c r="D42" s="40">
        <v>2500</v>
      </c>
      <c r="E42" s="23">
        <v>484</v>
      </c>
      <c r="F42" s="13">
        <f>IF(D42="pm","/",(E42-D42)*-1)</f>
        <v>2016</v>
      </c>
      <c r="G42" s="88">
        <f>IF(D42=0,100,F42*100/D42)</f>
        <v>80.64</v>
      </c>
      <c r="I42" s="23">
        <v>968</v>
      </c>
      <c r="J42" s="19">
        <f>IF(H42="pm","/",(I42-H42)*-1)</f>
        <v>-968</v>
      </c>
      <c r="K42" s="88">
        <f>IF(H42=0,100,J42*100/H42)</f>
        <v>100</v>
      </c>
      <c r="M42" s="23">
        <v>968</v>
      </c>
      <c r="N42" s="19">
        <f>IF(L42="pm","/",(M42-L42)*-1)</f>
        <v>-968</v>
      </c>
      <c r="O42" s="88">
        <f>IF(L42=0,100,N42*100/L42)</f>
        <v>100</v>
      </c>
      <c r="R42" s="19">
        <f>IF(P42="pm","/",(Q42-P42)*-1)</f>
        <v>0</v>
      </c>
      <c r="S42" s="88">
        <f>IF(P42=0,100,R42*100/P42)</f>
        <v>100</v>
      </c>
      <c r="T42" s="40">
        <f>SUM(D42,H42,L42,P42)</f>
        <v>2500</v>
      </c>
      <c r="U42" s="42">
        <f>SUM(E42,I42,M42,Q42)</f>
        <v>2420</v>
      </c>
      <c r="V42" s="19">
        <f>IF(T42="pm","/",(U42-T42)*-1)</f>
        <v>80</v>
      </c>
      <c r="W42" s="46">
        <f>IF(T42=0,100,V42*100/T42)</f>
        <v>3.2</v>
      </c>
    </row>
    <row r="43" spans="1:7" ht="15.75">
      <c r="A43" s="16"/>
      <c r="D43" s="40"/>
      <c r="E43" s="23"/>
      <c r="F43" s="23"/>
      <c r="G43" s="93"/>
    </row>
    <row r="44" spans="1:23" ht="30" customHeight="1">
      <c r="A44" s="161" t="s">
        <v>17</v>
      </c>
      <c r="B44" s="162"/>
      <c r="C44" s="163"/>
      <c r="D44" s="40">
        <v>1000</v>
      </c>
      <c r="E44" s="23">
        <v>1606.64</v>
      </c>
      <c r="F44" s="13">
        <f>IF(D44="pm","/",(E44-D44)*-1)</f>
        <v>-606.6400000000001</v>
      </c>
      <c r="G44" s="88">
        <f>IF(D44=0,100,F44*100/D44)</f>
        <v>-60.66400000000001</v>
      </c>
      <c r="H44" s="40">
        <v>100</v>
      </c>
      <c r="I44" s="23">
        <v>1537.9</v>
      </c>
      <c r="J44" s="124">
        <f>IF(H44="pm","/",(I44-H44)*-1)</f>
        <v>-1437.9</v>
      </c>
      <c r="K44" s="88">
        <f>IF(H44=0,100,J44*100/H44)</f>
        <v>-1437.9</v>
      </c>
      <c r="L44" s="40">
        <v>100</v>
      </c>
      <c r="M44" s="23">
        <v>269.1</v>
      </c>
      <c r="N44" s="19">
        <f>IF(L44="pm","/",(M44-L44)*-1)</f>
        <v>-169.10000000000002</v>
      </c>
      <c r="O44" s="88">
        <f>IF(L44=0,100,N44*100/L44)</f>
        <v>-169.10000000000002</v>
      </c>
      <c r="P44" s="40">
        <v>420</v>
      </c>
      <c r="Q44" s="23">
        <v>272.9</v>
      </c>
      <c r="R44" s="124">
        <f>IF(P44="pm","/",(Q44-P44)*-1)</f>
        <v>147.10000000000002</v>
      </c>
      <c r="S44" s="88">
        <f>IF(P44=0,100,R44*100/P44)</f>
        <v>35.023809523809526</v>
      </c>
      <c r="T44" s="40">
        <f>SUM(D44,H44,L44,P44)</f>
        <v>1620</v>
      </c>
      <c r="U44" s="42">
        <f>SUM(E44,I44,M44,Q44)</f>
        <v>3686.54</v>
      </c>
      <c r="V44" s="19">
        <f>IF(T44="pm","/",(U44-T44)*-1)</f>
        <v>-2066.54</v>
      </c>
      <c r="W44" s="46">
        <f>IF(T44=0,100,V44*100/T44)</f>
        <v>-127.56419753086419</v>
      </c>
    </row>
    <row r="45" spans="1:21" ht="15.75">
      <c r="A45" s="16"/>
      <c r="D45" s="40"/>
      <c r="E45" s="23"/>
      <c r="F45" s="23"/>
      <c r="G45" s="93"/>
      <c r="U45" s="42" t="s">
        <v>20</v>
      </c>
    </row>
    <row r="46" spans="4:7" ht="15.75">
      <c r="D46" s="40"/>
      <c r="E46" s="23"/>
      <c r="F46" s="23"/>
      <c r="G46" s="93"/>
    </row>
    <row r="47" spans="1:5" ht="16.5" thickBot="1">
      <c r="A47" s="1"/>
      <c r="B47" s="2"/>
      <c r="E47" s="26"/>
    </row>
    <row r="48" spans="1:23" ht="17.25" thickBot="1" thickTop="1">
      <c r="A48" s="149" t="s">
        <v>18</v>
      </c>
      <c r="B48" s="150"/>
      <c r="C48" s="151"/>
      <c r="D48" s="41">
        <f>SUM(D29,D31,D33,D35,D40,D42,D44)</f>
        <v>23869</v>
      </c>
      <c r="E48" s="41">
        <f>SUM(E29,E31,E33,E35,E40,E42,E44)</f>
        <v>23043.460000000003</v>
      </c>
      <c r="F48" s="35">
        <f>SUM(F28:F47)</f>
        <v>825.5399999999993</v>
      </c>
      <c r="G48" s="94">
        <f>IF(D48=0,100,F48*100/D48)</f>
        <v>3.458628346390713</v>
      </c>
      <c r="H48" s="41">
        <f>SUM(H29,H31,H33,H35,H40,H42,H44)</f>
        <v>351156</v>
      </c>
      <c r="I48" s="35">
        <f>SUM(I28:I47)</f>
        <v>402360.59</v>
      </c>
      <c r="J48" s="35">
        <f>SUM(J28:J47)</f>
        <v>-51204.590000000004</v>
      </c>
      <c r="K48" s="94">
        <f>IF(H48=0,100,J48*100/H48)</f>
        <v>-14.581721514084908</v>
      </c>
      <c r="L48" s="41">
        <f>SUM(L29,L31,L33,L35,L40,L42,L44)</f>
        <v>519979</v>
      </c>
      <c r="M48" s="35">
        <f>SUM(M28:M47)</f>
        <v>503885.718</v>
      </c>
      <c r="N48" s="35">
        <f>SUM(N28:N47)</f>
        <v>16093.281999999997</v>
      </c>
      <c r="O48" s="94">
        <f>IF(L48=0,100,N48*100/L48)</f>
        <v>3.0949869129330216</v>
      </c>
      <c r="P48" s="41">
        <f>SUM(P29,P31,P33,P35,P40,P42,P44)</f>
        <v>45998</v>
      </c>
      <c r="Q48" s="41">
        <f>SUM(Q29,Q31,Q33,Q35,Q40,Q42,Q44)</f>
        <v>39984.65</v>
      </c>
      <c r="R48" s="35">
        <f>SUM(R28:R47)</f>
        <v>6013.350000000001</v>
      </c>
      <c r="S48" s="94">
        <f>IF(P48=0,100,R48*100/P48)</f>
        <v>13.073068394278014</v>
      </c>
      <c r="T48" s="41">
        <f>SUM(T29,T31,T33,T35,T40,T42,T44)</f>
        <v>941002</v>
      </c>
      <c r="U48" s="41">
        <f>SUM(U28:U47)</f>
        <v>969274.418</v>
      </c>
      <c r="V48" s="41">
        <f>SUM(V28:V47)</f>
        <v>-28272.418000000034</v>
      </c>
      <c r="W48" s="128">
        <f>IF(T48=0,100,V48*100/T48)</f>
        <v>-3.0045013719418274</v>
      </c>
    </row>
    <row r="49" ht="16.5" thickTop="1">
      <c r="E49" s="26"/>
    </row>
    <row r="50" spans="1:5" ht="15.75">
      <c r="A50" s="4"/>
      <c r="E50" s="26"/>
    </row>
    <row r="51" spans="1:23" ht="15.75">
      <c r="A51" s="4" t="s">
        <v>57</v>
      </c>
      <c r="B51" s="6"/>
      <c r="C51" s="6"/>
      <c r="D51" s="34">
        <f>D18-D48</f>
        <v>-7869</v>
      </c>
      <c r="E51" s="17">
        <f>E18-E48</f>
        <v>-4905.840000000004</v>
      </c>
      <c r="F51" s="17"/>
      <c r="G51" s="88"/>
      <c r="H51" s="17">
        <f>H18-H48</f>
        <v>10257</v>
      </c>
      <c r="I51" s="17">
        <f>I18-I48</f>
        <v>-7700.990000000049</v>
      </c>
      <c r="J51" s="17"/>
      <c r="K51" s="88"/>
      <c r="L51" s="17">
        <f>L18-L48</f>
        <v>-97216</v>
      </c>
      <c r="M51" s="17">
        <f>M18-M48</f>
        <v>0.001999999978579581</v>
      </c>
      <c r="N51" s="17"/>
      <c r="O51" s="88"/>
      <c r="P51" s="17">
        <f>P18-P48</f>
        <v>1597</v>
      </c>
      <c r="Q51" s="17">
        <f>Q18-Q48</f>
        <v>8075.6500000000015</v>
      </c>
      <c r="R51" s="17"/>
      <c r="S51" s="88"/>
      <c r="T51" s="34">
        <f>T18-T48</f>
        <v>-93231</v>
      </c>
      <c r="U51" s="17">
        <f>U18-U48</f>
        <v>-4531.177999999956</v>
      </c>
      <c r="V51" s="17"/>
      <c r="W51" s="46"/>
    </row>
    <row r="52" ht="16.5" thickBot="1">
      <c r="A52" s="3"/>
    </row>
    <row r="53" spans="1:23" s="58" customFormat="1" ht="17.25" thickBot="1" thickTop="1">
      <c r="A53" s="152" t="s">
        <v>0</v>
      </c>
      <c r="B53" s="153"/>
      <c r="C53" s="153"/>
      <c r="D53" s="54"/>
      <c r="E53" s="55"/>
      <c r="F53" s="55"/>
      <c r="G53" s="95"/>
      <c r="H53" s="56"/>
      <c r="I53" s="57"/>
      <c r="J53" s="57"/>
      <c r="K53" s="101"/>
      <c r="L53" s="56"/>
      <c r="M53" s="57"/>
      <c r="N53" s="57"/>
      <c r="O53" s="101"/>
      <c r="P53" s="56"/>
      <c r="Q53" s="57"/>
      <c r="R53" s="57"/>
      <c r="S53" s="101"/>
      <c r="T53" s="59">
        <f>SUM(T48:T51)</f>
        <v>847771</v>
      </c>
      <c r="U53" s="61">
        <f>SUM(U48:U51)</f>
        <v>964743.24</v>
      </c>
      <c r="V53" s="62"/>
      <c r="W53" s="127"/>
    </row>
    <row r="54" spans="4:23" s="63" customFormat="1" ht="16.5" thickTop="1">
      <c r="D54" s="64"/>
      <c r="E54" s="65"/>
      <c r="F54" s="65"/>
      <c r="G54" s="96"/>
      <c r="H54" s="66"/>
      <c r="I54" s="67"/>
      <c r="J54" s="67"/>
      <c r="K54" s="102"/>
      <c r="L54" s="66"/>
      <c r="M54" s="67"/>
      <c r="N54" s="67"/>
      <c r="O54" s="102"/>
      <c r="P54" s="66"/>
      <c r="Q54" s="67"/>
      <c r="R54" s="67"/>
      <c r="S54" s="102"/>
      <c r="T54" s="66"/>
      <c r="U54" s="66"/>
      <c r="V54" s="66"/>
      <c r="W54" s="72"/>
    </row>
    <row r="55" spans="4:23" s="68" customFormat="1" ht="15.75">
      <c r="D55" s="69"/>
      <c r="E55" s="26"/>
      <c r="F55" s="26"/>
      <c r="G55" s="97"/>
      <c r="H55" s="70"/>
      <c r="I55" s="71"/>
      <c r="J55" s="71"/>
      <c r="K55" s="103"/>
      <c r="L55" s="70"/>
      <c r="M55" s="71"/>
      <c r="N55" s="71"/>
      <c r="O55" s="103"/>
      <c r="P55" s="70"/>
      <c r="Q55" s="71"/>
      <c r="R55" s="71"/>
      <c r="S55" s="103"/>
      <c r="T55" s="70"/>
      <c r="U55" s="70"/>
      <c r="V55" s="70"/>
      <c r="W55" s="72"/>
    </row>
    <row r="56" spans="4:23" s="68" customFormat="1" ht="15.75">
      <c r="D56" s="69"/>
      <c r="E56" s="26"/>
      <c r="F56" s="26"/>
      <c r="G56" s="97"/>
      <c r="H56" s="70"/>
      <c r="I56" s="71"/>
      <c r="J56" s="71"/>
      <c r="K56" s="103"/>
      <c r="L56" s="70"/>
      <c r="M56" s="71"/>
      <c r="N56" s="71"/>
      <c r="O56" s="103"/>
      <c r="P56" s="70"/>
      <c r="Q56" s="71"/>
      <c r="R56" s="71"/>
      <c r="S56" s="103"/>
      <c r="T56" s="70"/>
      <c r="U56" s="70"/>
      <c r="V56" s="70"/>
      <c r="W56" s="72"/>
    </row>
    <row r="57" spans="1:23" s="68" customFormat="1" ht="15.75" customHeight="1">
      <c r="A57" s="73" t="s">
        <v>27</v>
      </c>
      <c r="D57" s="144" t="s">
        <v>33</v>
      </c>
      <c r="E57" s="141"/>
      <c r="F57" s="141"/>
      <c r="G57" s="98"/>
      <c r="H57" s="106" t="s">
        <v>37</v>
      </c>
      <c r="I57" s="71"/>
      <c r="J57" s="71"/>
      <c r="K57" s="108"/>
      <c r="L57" s="70"/>
      <c r="M57" s="71"/>
      <c r="N57" s="71"/>
      <c r="O57" s="103"/>
      <c r="P57" s="106"/>
      <c r="Q57" s="71"/>
      <c r="R57" s="71"/>
      <c r="S57" s="103"/>
      <c r="T57" s="70"/>
      <c r="U57" s="70"/>
      <c r="V57" s="70"/>
      <c r="W57" s="72"/>
    </row>
    <row r="58" spans="4:23" s="68" customFormat="1" ht="15.75">
      <c r="D58" s="110"/>
      <c r="E58" s="26"/>
      <c r="F58" s="26"/>
      <c r="G58" s="97"/>
      <c r="H58" s="106"/>
      <c r="I58" s="71"/>
      <c r="J58" s="71"/>
      <c r="K58" s="108"/>
      <c r="L58" s="70"/>
      <c r="M58" s="71"/>
      <c r="N58" s="71"/>
      <c r="O58" s="103"/>
      <c r="P58" s="106"/>
      <c r="Q58" s="71"/>
      <c r="R58" s="71"/>
      <c r="S58" s="103"/>
      <c r="T58" s="70"/>
      <c r="U58" s="70"/>
      <c r="V58" s="70"/>
      <c r="W58" s="72"/>
    </row>
    <row r="59" spans="1:23" s="68" customFormat="1" ht="15.75">
      <c r="A59" s="68" t="s">
        <v>31</v>
      </c>
      <c r="D59" s="143" t="s">
        <v>32</v>
      </c>
      <c r="E59" s="142"/>
      <c r="F59" s="142"/>
      <c r="G59" s="97"/>
      <c r="H59" s="106" t="s">
        <v>38</v>
      </c>
      <c r="I59" s="71"/>
      <c r="J59" s="71"/>
      <c r="K59" s="108"/>
      <c r="L59" s="70"/>
      <c r="M59" s="71"/>
      <c r="N59" s="71"/>
      <c r="O59" s="103"/>
      <c r="P59" s="106"/>
      <c r="Q59" s="71"/>
      <c r="R59" s="71"/>
      <c r="S59" s="103"/>
      <c r="T59" s="70"/>
      <c r="U59" s="70"/>
      <c r="V59" s="70"/>
      <c r="W59" s="72"/>
    </row>
    <row r="60" spans="4:23" s="68" customFormat="1" ht="15.75">
      <c r="D60" s="110"/>
      <c r="E60" s="26"/>
      <c r="F60" s="26"/>
      <c r="G60" s="97"/>
      <c r="H60" s="106"/>
      <c r="I60" s="71"/>
      <c r="J60" s="71"/>
      <c r="K60" s="108"/>
      <c r="L60" s="70"/>
      <c r="M60" s="71"/>
      <c r="N60" s="71"/>
      <c r="O60" s="103"/>
      <c r="P60" s="106"/>
      <c r="Q60" s="71"/>
      <c r="R60" s="71"/>
      <c r="S60" s="103"/>
      <c r="T60" s="70"/>
      <c r="U60" s="70"/>
      <c r="V60" s="70"/>
      <c r="W60" s="72"/>
    </row>
    <row r="61" spans="1:23" s="68" customFormat="1" ht="15.75">
      <c r="A61" s="68" t="s">
        <v>25</v>
      </c>
      <c r="D61" s="110"/>
      <c r="E61" s="26"/>
      <c r="F61" s="26"/>
      <c r="G61" s="97"/>
      <c r="H61" s="106" t="s">
        <v>36</v>
      </c>
      <c r="I61" s="71"/>
      <c r="J61" s="71"/>
      <c r="K61" s="108"/>
      <c r="L61" s="70" t="s">
        <v>63</v>
      </c>
      <c r="M61" s="71"/>
      <c r="N61" s="71"/>
      <c r="O61" s="103"/>
      <c r="P61" s="106"/>
      <c r="Q61" s="71"/>
      <c r="R61" s="71"/>
      <c r="S61" s="103"/>
      <c r="T61" s="70"/>
      <c r="U61" s="70"/>
      <c r="V61" s="70"/>
      <c r="W61" s="72"/>
    </row>
    <row r="62" spans="4:23" s="68" customFormat="1" ht="15.75">
      <c r="D62" s="110"/>
      <c r="E62" s="26"/>
      <c r="F62" s="26"/>
      <c r="G62" s="97"/>
      <c r="H62" s="106"/>
      <c r="I62" s="71"/>
      <c r="J62" s="71"/>
      <c r="K62" s="108"/>
      <c r="L62" s="70"/>
      <c r="M62" s="71"/>
      <c r="N62" s="71"/>
      <c r="O62" s="103"/>
      <c r="P62" s="106"/>
      <c r="Q62" s="71"/>
      <c r="R62" s="71"/>
      <c r="S62" s="103"/>
      <c r="T62" s="70"/>
      <c r="U62" s="70"/>
      <c r="V62" s="70"/>
      <c r="W62" s="72"/>
    </row>
    <row r="63" spans="1:23" s="68" customFormat="1" ht="15.75">
      <c r="A63" s="68" t="s">
        <v>26</v>
      </c>
      <c r="D63" s="110"/>
      <c r="E63" s="26"/>
      <c r="F63" s="26"/>
      <c r="G63" s="97"/>
      <c r="H63" s="106" t="s">
        <v>39</v>
      </c>
      <c r="I63" s="71"/>
      <c r="J63" s="71"/>
      <c r="K63" s="108"/>
      <c r="L63" s="70"/>
      <c r="M63" s="71"/>
      <c r="N63" s="71"/>
      <c r="O63" s="103"/>
      <c r="P63" s="106" t="s">
        <v>40</v>
      </c>
      <c r="Q63" s="71"/>
      <c r="R63" s="71"/>
      <c r="S63" s="103"/>
      <c r="T63" s="70"/>
      <c r="U63" s="70"/>
      <c r="V63" s="70"/>
      <c r="W63" s="72"/>
    </row>
    <row r="64" spans="4:23" s="68" customFormat="1" ht="15.75">
      <c r="D64" s="110"/>
      <c r="E64" s="26"/>
      <c r="F64" s="26"/>
      <c r="G64" s="97"/>
      <c r="H64" s="106"/>
      <c r="I64" s="71"/>
      <c r="J64" s="71"/>
      <c r="K64" s="108"/>
      <c r="L64" s="70"/>
      <c r="M64" s="71"/>
      <c r="N64" s="71"/>
      <c r="O64" s="103"/>
      <c r="P64" s="106"/>
      <c r="Q64" s="71"/>
      <c r="R64" s="71"/>
      <c r="S64" s="103"/>
      <c r="T64" s="70"/>
      <c r="U64" s="70"/>
      <c r="V64" s="70"/>
      <c r="W64" s="72"/>
    </row>
    <row r="65" spans="1:23" s="74" customFormat="1" ht="31.5" customHeight="1">
      <c r="A65" s="141" t="s">
        <v>34</v>
      </c>
      <c r="B65" s="142"/>
      <c r="C65" s="142"/>
      <c r="D65" s="111">
        <v>20</v>
      </c>
      <c r="E65" s="75"/>
      <c r="F65" s="75"/>
      <c r="G65" s="99"/>
      <c r="H65" s="107">
        <v>40</v>
      </c>
      <c r="I65" s="75"/>
      <c r="J65" s="75"/>
      <c r="K65" s="109"/>
      <c r="L65" s="76">
        <v>40</v>
      </c>
      <c r="M65" s="75"/>
      <c r="N65" s="75"/>
      <c r="O65" s="99"/>
      <c r="P65" s="107">
        <v>0</v>
      </c>
      <c r="Q65" s="75"/>
      <c r="R65" s="75"/>
      <c r="S65" s="99"/>
      <c r="T65" s="77"/>
      <c r="U65" s="77"/>
      <c r="V65" s="77"/>
      <c r="W65" s="78"/>
    </row>
    <row r="66" spans="4:23" s="68" customFormat="1" ht="15.75">
      <c r="D66" s="110"/>
      <c r="E66" s="26"/>
      <c r="F66" s="26"/>
      <c r="G66" s="97"/>
      <c r="H66" s="106"/>
      <c r="I66" s="71"/>
      <c r="J66" s="71"/>
      <c r="K66" s="108"/>
      <c r="L66" s="70"/>
      <c r="M66" s="71"/>
      <c r="N66" s="71"/>
      <c r="O66" s="103"/>
      <c r="P66" s="106"/>
      <c r="Q66" s="71"/>
      <c r="R66" s="71"/>
      <c r="S66" s="103"/>
      <c r="T66" s="70"/>
      <c r="U66" s="70"/>
      <c r="V66" s="70"/>
      <c r="W66" s="72"/>
    </row>
    <row r="67" spans="1:23" s="68" customFormat="1" ht="15.75">
      <c r="A67" s="68" t="s">
        <v>28</v>
      </c>
      <c r="D67" s="110"/>
      <c r="E67" s="26"/>
      <c r="F67" s="26"/>
      <c r="G67" s="97"/>
      <c r="H67" s="106" t="s">
        <v>62</v>
      </c>
      <c r="I67" s="71"/>
      <c r="J67" s="71"/>
      <c r="K67" s="108"/>
      <c r="L67" s="70"/>
      <c r="M67" s="71"/>
      <c r="N67" s="71"/>
      <c r="O67" s="103"/>
      <c r="P67" s="106"/>
      <c r="Q67" s="71"/>
      <c r="R67" s="71"/>
      <c r="S67" s="103"/>
      <c r="T67" s="70"/>
      <c r="U67" s="70"/>
      <c r="V67" s="70"/>
      <c r="W67" s="72"/>
    </row>
    <row r="68" spans="4:23" s="68" customFormat="1" ht="15.75">
      <c r="D68" s="110"/>
      <c r="E68" s="26"/>
      <c r="F68" s="26"/>
      <c r="G68" s="97"/>
      <c r="H68" s="106"/>
      <c r="I68" s="71"/>
      <c r="J68" s="71"/>
      <c r="K68" s="108"/>
      <c r="L68" s="70"/>
      <c r="M68" s="71"/>
      <c r="N68" s="71"/>
      <c r="O68" s="103"/>
      <c r="P68" s="106"/>
      <c r="Q68" s="71"/>
      <c r="R68" s="71"/>
      <c r="S68" s="103"/>
      <c r="T68" s="70"/>
      <c r="U68" s="70"/>
      <c r="V68" s="70"/>
      <c r="W68" s="72"/>
    </row>
    <row r="69" spans="1:23" s="68" customFormat="1" ht="15.75">
      <c r="A69" s="68" t="s">
        <v>29</v>
      </c>
      <c r="D69" s="110"/>
      <c r="E69" s="26"/>
      <c r="F69" s="26"/>
      <c r="G69" s="97"/>
      <c r="H69" s="123"/>
      <c r="I69" s="71"/>
      <c r="J69" s="71"/>
      <c r="K69" s="108"/>
      <c r="L69" s="70"/>
      <c r="M69" s="71"/>
      <c r="N69" s="71"/>
      <c r="O69" s="103"/>
      <c r="P69" s="106" t="s">
        <v>35</v>
      </c>
      <c r="Q69" s="71"/>
      <c r="R69" s="71"/>
      <c r="S69" s="103"/>
      <c r="T69" s="70"/>
      <c r="U69" s="70"/>
      <c r="V69" s="70"/>
      <c r="W69" s="72"/>
    </row>
    <row r="70" spans="4:23" s="68" customFormat="1" ht="15.75">
      <c r="D70" s="110"/>
      <c r="E70" s="26"/>
      <c r="F70" s="26"/>
      <c r="G70" s="97"/>
      <c r="H70" s="106"/>
      <c r="I70" s="71"/>
      <c r="J70" s="71"/>
      <c r="K70" s="108"/>
      <c r="L70" s="70"/>
      <c r="M70" s="71"/>
      <c r="N70" s="71"/>
      <c r="O70" s="103"/>
      <c r="P70" s="106"/>
      <c r="Q70" s="71"/>
      <c r="R70" s="71"/>
      <c r="S70" s="103"/>
      <c r="T70" s="70"/>
      <c r="U70" s="70"/>
      <c r="V70" s="70"/>
      <c r="W70" s="72"/>
    </row>
    <row r="71" spans="1:23" s="68" customFormat="1" ht="15.75">
      <c r="A71" s="68" t="s">
        <v>51</v>
      </c>
      <c r="D71" s="110"/>
      <c r="E71" s="26"/>
      <c r="F71" s="26"/>
      <c r="G71" s="97"/>
      <c r="H71" s="106"/>
      <c r="I71" s="71"/>
      <c r="J71" s="71"/>
      <c r="K71" s="108"/>
      <c r="L71" s="70" t="s">
        <v>52</v>
      </c>
      <c r="M71" s="71"/>
      <c r="N71" s="71"/>
      <c r="O71" s="103"/>
      <c r="P71" s="106"/>
      <c r="Q71" s="71"/>
      <c r="R71" s="71"/>
      <c r="S71" s="103"/>
      <c r="T71" s="70"/>
      <c r="U71" s="70"/>
      <c r="V71" s="70"/>
      <c r="W71" s="72"/>
    </row>
    <row r="72" spans="4:23" s="68" customFormat="1" ht="15.75">
      <c r="D72" s="110"/>
      <c r="E72" s="26"/>
      <c r="F72" s="26"/>
      <c r="G72" s="97"/>
      <c r="H72" s="106"/>
      <c r="I72" s="71"/>
      <c r="J72" s="71"/>
      <c r="K72" s="103"/>
      <c r="L72" s="106"/>
      <c r="M72" s="71"/>
      <c r="N72" s="71"/>
      <c r="O72" s="103"/>
      <c r="P72" s="106"/>
      <c r="Q72" s="71"/>
      <c r="R72" s="71"/>
      <c r="S72" s="103"/>
      <c r="T72" s="70"/>
      <c r="U72" s="70"/>
      <c r="V72" s="70"/>
      <c r="W72" s="72"/>
    </row>
    <row r="73" spans="1:23" s="68" customFormat="1" ht="15.75">
      <c r="A73" s="68" t="s">
        <v>30</v>
      </c>
      <c r="D73" s="110"/>
      <c r="E73" s="26"/>
      <c r="F73" s="26"/>
      <c r="G73" s="97"/>
      <c r="H73" s="106" t="s">
        <v>54</v>
      </c>
      <c r="I73" s="71"/>
      <c r="J73" s="71"/>
      <c r="K73" s="103"/>
      <c r="L73" s="106"/>
      <c r="M73" s="71"/>
      <c r="N73" s="71"/>
      <c r="O73" s="103"/>
      <c r="P73" s="106"/>
      <c r="Q73" s="71"/>
      <c r="R73" s="71"/>
      <c r="S73" s="103"/>
      <c r="T73" s="70"/>
      <c r="U73" s="70"/>
      <c r="V73" s="70"/>
      <c r="W73" s="72"/>
    </row>
    <row r="74" spans="4:23" s="68" customFormat="1" ht="15.75">
      <c r="D74" s="110"/>
      <c r="E74" s="26"/>
      <c r="F74" s="26"/>
      <c r="G74" s="97"/>
      <c r="H74" s="106"/>
      <c r="I74" s="71"/>
      <c r="J74" s="71"/>
      <c r="K74" s="103"/>
      <c r="L74" s="106"/>
      <c r="M74" s="71"/>
      <c r="N74" s="71"/>
      <c r="O74" s="103"/>
      <c r="P74" s="106"/>
      <c r="Q74" s="71"/>
      <c r="R74" s="71"/>
      <c r="S74" s="103"/>
      <c r="T74" s="70"/>
      <c r="U74" s="70"/>
      <c r="V74" s="70"/>
      <c r="W74" s="72"/>
    </row>
    <row r="75" spans="1:23" s="68" customFormat="1" ht="15.75">
      <c r="A75" s="68" t="s">
        <v>53</v>
      </c>
      <c r="D75" s="111">
        <v>20</v>
      </c>
      <c r="E75" s="26"/>
      <c r="F75" s="26"/>
      <c r="G75" s="97"/>
      <c r="H75" s="107">
        <v>40</v>
      </c>
      <c r="I75" s="71"/>
      <c r="J75" s="71"/>
      <c r="K75" s="103"/>
      <c r="L75" s="107">
        <v>40</v>
      </c>
      <c r="M75" s="71"/>
      <c r="N75" s="71"/>
      <c r="O75" s="103"/>
      <c r="P75" s="106"/>
      <c r="Q75" s="71"/>
      <c r="R75" s="71"/>
      <c r="S75" s="103"/>
      <c r="T75" s="70"/>
      <c r="U75" s="70"/>
      <c r="V75" s="70"/>
      <c r="W75" s="72"/>
    </row>
    <row r="76" spans="4:23" s="68" customFormat="1" ht="15.75">
      <c r="D76" s="110"/>
      <c r="E76" s="26"/>
      <c r="F76" s="26"/>
      <c r="G76" s="97"/>
      <c r="H76" s="106"/>
      <c r="I76" s="71"/>
      <c r="J76" s="71"/>
      <c r="K76" s="103"/>
      <c r="L76" s="106"/>
      <c r="M76" s="71"/>
      <c r="N76" s="71"/>
      <c r="O76" s="103"/>
      <c r="P76" s="106"/>
      <c r="Q76" s="71"/>
      <c r="R76" s="71"/>
      <c r="S76" s="103"/>
      <c r="T76" s="70"/>
      <c r="U76" s="70"/>
      <c r="V76" s="70"/>
      <c r="W76" s="72"/>
    </row>
  </sheetData>
  <sheetProtection/>
  <mergeCells count="21">
    <mergeCell ref="L23:O23"/>
    <mergeCell ref="A18:C18"/>
    <mergeCell ref="T23:W23"/>
    <mergeCell ref="A22:W22"/>
    <mergeCell ref="H3:K3"/>
    <mergeCell ref="T3:W3"/>
    <mergeCell ref="A44:C44"/>
    <mergeCell ref="L3:O3"/>
    <mergeCell ref="P3:S3"/>
    <mergeCell ref="D23:G23"/>
    <mergeCell ref="H23:K23"/>
    <mergeCell ref="D3:G3"/>
    <mergeCell ref="P23:S23"/>
    <mergeCell ref="A65:C65"/>
    <mergeCell ref="D59:F59"/>
    <mergeCell ref="D57:F57"/>
    <mergeCell ref="A1:W1"/>
    <mergeCell ref="A48:C48"/>
    <mergeCell ref="A53:C53"/>
    <mergeCell ref="A27:E27"/>
    <mergeCell ref="A6:E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48" r:id="rId4"/>
  <rowBreaks count="1" manualBreakCount="1">
    <brk id="21" max="23" man="1"/>
  </rowBreaks>
  <ignoredErrors>
    <ignoredError sqref="G13" evalError="1"/>
  </ignoredErrors>
  <legacyDrawing r:id="rId3"/>
  <oleObjects>
    <oleObject progId="Word.Document.8" shapeId="11308759" r:id="rId1"/>
    <oleObject progId="Word.Document.8" shapeId="1131508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E44" sqref="E44"/>
    </sheetView>
  </sheetViews>
  <sheetFormatPr defaultColWidth="9.00390625" defaultRowHeight="15.75"/>
  <cols>
    <col min="1" max="2" width="2.875" style="0" customWidth="1"/>
    <col min="3" max="3" width="25.75390625" style="0" customWidth="1"/>
    <col min="4" max="4" width="11.75390625" style="0" customWidth="1"/>
    <col min="5" max="5" width="17.875" style="0" customWidth="1"/>
    <col min="6" max="6" width="9.875" style="0" customWidth="1"/>
    <col min="7" max="7" width="5.625" style="116" customWidth="1"/>
    <col min="8" max="16384" width="11.00390625" style="0" customWidth="1"/>
  </cols>
  <sheetData>
    <row r="1" spans="1:7" ht="17.25" customHeight="1">
      <c r="A1" s="145" t="s">
        <v>46</v>
      </c>
      <c r="B1" s="146"/>
      <c r="C1" s="146"/>
      <c r="D1" s="146"/>
      <c r="E1" s="146"/>
      <c r="F1" s="146"/>
      <c r="G1" s="146"/>
    </row>
    <row r="2" spans="1:7" ht="28.5" customHeight="1">
      <c r="A2" s="166"/>
      <c r="B2" s="155"/>
      <c r="C2" s="155"/>
      <c r="D2" s="155"/>
      <c r="E2" s="155"/>
      <c r="F2" s="155"/>
      <c r="G2" s="155"/>
    </row>
    <row r="3" spans="1:7" ht="86.25" customHeight="1" thickBot="1">
      <c r="A3" s="148"/>
      <c r="B3" s="148"/>
      <c r="C3" s="148"/>
      <c r="D3" s="148"/>
      <c r="E3" s="148"/>
      <c r="F3" s="148"/>
      <c r="G3" s="148"/>
    </row>
    <row r="4" spans="1:7" ht="17.25" customHeight="1" thickBot="1" thickTop="1">
      <c r="A4" s="14"/>
      <c r="B4" s="14"/>
      <c r="C4" s="14"/>
      <c r="D4" s="138" t="s">
        <v>6</v>
      </c>
      <c r="E4" s="139"/>
      <c r="F4" s="139"/>
      <c r="G4" s="140"/>
    </row>
    <row r="5" spans="1:7" ht="48.75" thickBot="1" thickTop="1">
      <c r="A5" s="14"/>
      <c r="B5" s="14"/>
      <c r="C5" s="14"/>
      <c r="D5" s="53" t="s">
        <v>24</v>
      </c>
      <c r="E5" s="119" t="s">
        <v>59</v>
      </c>
      <c r="F5" s="29" t="s">
        <v>1</v>
      </c>
      <c r="G5" s="112" t="s">
        <v>19</v>
      </c>
    </row>
    <row r="6" spans="4:7" ht="16.5" thickTop="1">
      <c r="D6" s="33"/>
      <c r="E6" s="25"/>
      <c r="F6" s="19"/>
      <c r="G6" s="113"/>
    </row>
    <row r="7" spans="1:7" ht="17.25" customHeight="1">
      <c r="A7" s="154" t="s">
        <v>2</v>
      </c>
      <c r="B7" s="155"/>
      <c r="C7" s="155"/>
      <c r="D7" s="155"/>
      <c r="E7" s="155"/>
      <c r="F7" s="19"/>
      <c r="G7" s="113"/>
    </row>
    <row r="8" spans="4:7" ht="17.25" customHeight="1">
      <c r="D8" s="33"/>
      <c r="E8" s="26"/>
      <c r="F8" s="19"/>
      <c r="G8" s="113"/>
    </row>
    <row r="9" spans="4:7" ht="15.75">
      <c r="D9" s="33"/>
      <c r="E9" s="19"/>
      <c r="F9" s="19"/>
      <c r="G9" s="113"/>
    </row>
    <row r="10" spans="1:7" ht="15.75">
      <c r="A10" s="16"/>
      <c r="D10" s="33"/>
      <c r="E10" s="19"/>
      <c r="F10" s="19"/>
      <c r="G10" s="113"/>
    </row>
    <row r="11" spans="1:7" ht="17.25" customHeight="1">
      <c r="A11" s="16" t="s">
        <v>3</v>
      </c>
      <c r="D11" s="34">
        <v>16000</v>
      </c>
      <c r="E11" s="19">
        <v>17016.02</v>
      </c>
      <c r="F11" s="19">
        <f>IF(D11="pm","/",(E11-D11)*-1)</f>
        <v>-1016.0200000000004</v>
      </c>
      <c r="G11" s="88">
        <f>IF(D11=0,100,F11*100/D11)</f>
        <v>-6.350125000000003</v>
      </c>
    </row>
    <row r="12" spans="1:7" ht="17.25" customHeight="1">
      <c r="A12" s="16"/>
      <c r="D12" s="33"/>
      <c r="E12" s="19"/>
      <c r="F12" s="19"/>
      <c r="G12" s="88"/>
    </row>
    <row r="13" spans="1:7" ht="15.75">
      <c r="A13" s="9"/>
      <c r="B13" s="9"/>
      <c r="C13" s="9"/>
      <c r="D13" s="33"/>
      <c r="E13" s="27"/>
      <c r="F13" s="27"/>
      <c r="G13" s="113"/>
    </row>
    <row r="14" spans="1:7" ht="15.75">
      <c r="A14" s="16" t="s">
        <v>4</v>
      </c>
      <c r="B14" s="7"/>
      <c r="C14" s="10"/>
      <c r="D14" s="33">
        <f>SUM(D15:D17)</f>
        <v>0</v>
      </c>
      <c r="E14" s="33">
        <f>SUM(E15:E17)</f>
        <v>1121.6</v>
      </c>
      <c r="F14" s="19">
        <f>IF(D14="pm","/",(E14-D14)*-1)</f>
        <v>-1121.6</v>
      </c>
      <c r="G14" s="88">
        <f>IF(D14=0,100,F14*100/D14)</f>
        <v>100</v>
      </c>
    </row>
    <row r="15" spans="3:7" ht="17.25" customHeight="1">
      <c r="C15" t="s">
        <v>61</v>
      </c>
      <c r="D15" s="33"/>
      <c r="E15" s="19">
        <v>460</v>
      </c>
      <c r="F15" s="19"/>
      <c r="G15" s="113"/>
    </row>
    <row r="16" spans="2:7" ht="17.25" customHeight="1">
      <c r="B16" s="1"/>
      <c r="C16" t="s">
        <v>49</v>
      </c>
      <c r="D16" s="122"/>
      <c r="E16" s="26"/>
      <c r="F16" s="19"/>
      <c r="G16" s="113"/>
    </row>
    <row r="17" spans="2:7" ht="17.25" customHeight="1">
      <c r="B17" s="1"/>
      <c r="C17" t="s">
        <v>55</v>
      </c>
      <c r="D17" s="122"/>
      <c r="E17" s="26">
        <v>661.6</v>
      </c>
      <c r="F17" s="19"/>
      <c r="G17" s="113"/>
    </row>
    <row r="18" spans="4:7" ht="16.5" thickBot="1">
      <c r="D18" s="33"/>
      <c r="E18" s="19"/>
      <c r="F18" s="19"/>
      <c r="G18" s="113"/>
    </row>
    <row r="19" spans="1:7" ht="16.5" thickBot="1">
      <c r="A19" s="156" t="s">
        <v>5</v>
      </c>
      <c r="B19" s="157"/>
      <c r="C19" s="158"/>
      <c r="D19" s="22">
        <f>SUM(D11,D14)</f>
        <v>16000</v>
      </c>
      <c r="E19" s="47">
        <f>SUM(E11,E14)</f>
        <v>18137.62</v>
      </c>
      <c r="F19" s="47">
        <f>SUM(F11:F18)</f>
        <v>-2137.6200000000003</v>
      </c>
      <c r="G19" s="90">
        <f>IF(D19=0,100,F19*100/D19)</f>
        <v>-13.360125000000002</v>
      </c>
    </row>
    <row r="20" spans="4:7" ht="17.25" customHeight="1">
      <c r="D20" s="48"/>
      <c r="E20" s="19"/>
      <c r="F20" s="19"/>
      <c r="G20" s="114"/>
    </row>
    <row r="21" spans="4:7" ht="17.25" customHeight="1">
      <c r="D21" s="49"/>
      <c r="E21" s="19"/>
      <c r="F21" s="19" t="s">
        <v>20</v>
      </c>
      <c r="G21" s="97"/>
    </row>
    <row r="22" spans="4:7" ht="15.75">
      <c r="D22" s="49"/>
      <c r="E22" s="19"/>
      <c r="F22" s="19"/>
      <c r="G22" s="97"/>
    </row>
    <row r="23" spans="1:7" ht="8.25" customHeight="1" thickBot="1">
      <c r="A23" s="148"/>
      <c r="B23" s="148"/>
      <c r="C23" s="148"/>
      <c r="D23" s="148"/>
      <c r="E23" s="148"/>
      <c r="F23" s="148"/>
      <c r="G23" s="148"/>
    </row>
    <row r="24" spans="4:7" ht="17.25" thickBot="1" thickTop="1">
      <c r="D24" s="138" t="s">
        <v>6</v>
      </c>
      <c r="E24" s="139"/>
      <c r="F24" s="139"/>
      <c r="G24" s="140"/>
    </row>
    <row r="25" spans="1:7" ht="48.75" thickBot="1" thickTop="1">
      <c r="A25" s="15"/>
      <c r="B25" s="14"/>
      <c r="C25" s="14"/>
      <c r="D25" s="53" t="s">
        <v>24</v>
      </c>
      <c r="E25" s="119" t="s">
        <v>60</v>
      </c>
      <c r="F25" s="30" t="s">
        <v>1</v>
      </c>
      <c r="G25" s="115" t="s">
        <v>19</v>
      </c>
    </row>
    <row r="26" spans="1:7" ht="16.5" thickTop="1">
      <c r="A26" s="15"/>
      <c r="B26" s="14"/>
      <c r="C26" s="14"/>
      <c r="D26" s="36"/>
      <c r="E26" s="21"/>
      <c r="F26" s="19"/>
      <c r="G26" s="113"/>
    </row>
    <row r="27" spans="1:7" ht="15.75">
      <c r="A27" s="15"/>
      <c r="B27" s="14"/>
      <c r="C27" s="14"/>
      <c r="D27" s="36"/>
      <c r="E27" s="21"/>
      <c r="F27" s="19"/>
      <c r="G27" s="113"/>
    </row>
    <row r="28" spans="1:7" ht="15.75">
      <c r="A28" s="154" t="s">
        <v>10</v>
      </c>
      <c r="B28" s="155"/>
      <c r="C28" s="155"/>
      <c r="D28" s="155"/>
      <c r="E28" s="155"/>
      <c r="F28" s="19"/>
      <c r="G28" s="113"/>
    </row>
    <row r="29" spans="2:7" ht="15.75">
      <c r="B29" s="5"/>
      <c r="D29" s="33"/>
      <c r="E29" s="19"/>
      <c r="F29" s="19"/>
      <c r="G29" s="113"/>
    </row>
    <row r="30" spans="1:7" ht="15.75">
      <c r="A30" s="16" t="s">
        <v>11</v>
      </c>
      <c r="D30" s="33">
        <v>0</v>
      </c>
      <c r="E30" s="19"/>
      <c r="F30" s="19">
        <f>IF(D30="pm","/",(E30-D30)*-1)</f>
        <v>0</v>
      </c>
      <c r="G30" s="88">
        <f>IF(D30=0,100,F30*100/D30)</f>
        <v>100</v>
      </c>
    </row>
    <row r="31" spans="4:7" ht="15.75">
      <c r="D31" s="33"/>
      <c r="E31" s="26"/>
      <c r="F31" s="19"/>
      <c r="G31" s="88"/>
    </row>
    <row r="32" spans="1:7" ht="15.75">
      <c r="A32" s="16" t="s">
        <v>12</v>
      </c>
      <c r="B32" s="8"/>
      <c r="C32" s="9"/>
      <c r="D32" s="33">
        <v>3000</v>
      </c>
      <c r="E32" s="121">
        <v>2981.15</v>
      </c>
      <c r="F32" s="13">
        <f>IF(D32="pm","/",(E32-D32)*-1)</f>
        <v>18.84999999999991</v>
      </c>
      <c r="G32" s="88">
        <f>IF(D32=0,100,F32*100/D32)</f>
        <v>0.6283333333333303</v>
      </c>
    </row>
    <row r="33" spans="1:7" ht="15.75">
      <c r="A33" s="16"/>
      <c r="B33" s="8"/>
      <c r="C33" s="9"/>
      <c r="D33" s="33"/>
      <c r="E33" s="28"/>
      <c r="F33" s="19"/>
      <c r="G33" s="113"/>
    </row>
    <row r="34" spans="1:7" ht="15.75">
      <c r="A34" s="16" t="s">
        <v>13</v>
      </c>
      <c r="B34" s="9"/>
      <c r="C34" s="9"/>
      <c r="D34" s="33">
        <v>0</v>
      </c>
      <c r="E34" s="17">
        <v>0</v>
      </c>
      <c r="F34" s="13">
        <f>IF(D34="pm","/",(E34-D34)*-1)</f>
        <v>0</v>
      </c>
      <c r="G34" s="88">
        <f>IF(D34=0,100,F34*100/D34)</f>
        <v>100</v>
      </c>
    </row>
    <row r="35" spans="2:7" ht="15.75">
      <c r="B35" s="11"/>
      <c r="C35" s="12"/>
      <c r="D35" s="33"/>
      <c r="E35" s="26"/>
      <c r="F35" s="19"/>
      <c r="G35" s="88"/>
    </row>
    <row r="36" spans="1:5" ht="15.75">
      <c r="A36" s="16" t="s">
        <v>14</v>
      </c>
      <c r="D36" s="40">
        <f>SUM(D37:D39)</f>
        <v>14369</v>
      </c>
      <c r="E36" s="40">
        <f>SUM(E37:E39)</f>
        <v>16103.86</v>
      </c>
    </row>
    <row r="37" spans="1:7" ht="15.75">
      <c r="A37" s="16"/>
      <c r="C37" t="s">
        <v>41</v>
      </c>
      <c r="D37" s="37">
        <v>13136</v>
      </c>
      <c r="E37" s="23">
        <v>16103.86</v>
      </c>
      <c r="F37" s="13">
        <f>IF(D36="pm","/",(E36-D36)*-1)</f>
        <v>-1734.8600000000006</v>
      </c>
      <c r="G37" s="88">
        <f>IF(D37=0,100,F37*100/D37)</f>
        <v>-13.20691230207065</v>
      </c>
    </row>
    <row r="38" spans="1:6" ht="15.75">
      <c r="A38" s="16"/>
      <c r="C38" t="s">
        <v>42</v>
      </c>
      <c r="D38" s="37"/>
      <c r="E38" s="23"/>
      <c r="F38" s="13"/>
    </row>
    <row r="39" spans="1:6" ht="15.75">
      <c r="A39" s="16"/>
      <c r="C39" t="s">
        <v>50</v>
      </c>
      <c r="D39" s="37">
        <v>1233</v>
      </c>
      <c r="E39" s="23"/>
      <c r="F39" s="13"/>
    </row>
    <row r="40" spans="4:6" ht="15.75">
      <c r="D40" s="37"/>
      <c r="E40" s="23"/>
      <c r="F40" s="23"/>
    </row>
    <row r="41" spans="1:7" ht="15.75">
      <c r="A41" s="16" t="s">
        <v>15</v>
      </c>
      <c r="D41" s="37">
        <v>3000</v>
      </c>
      <c r="E41" s="23">
        <v>1867.81</v>
      </c>
      <c r="F41" s="13">
        <f>IF(D41="pm","/",(E41-D41)*-1)</f>
        <v>1132.19</v>
      </c>
      <c r="G41" s="88">
        <f>IF(D41=0,100,F41*100/D41)</f>
        <v>37.739666666666665</v>
      </c>
    </row>
    <row r="42" spans="4:6" ht="15.75">
      <c r="D42" s="37"/>
      <c r="E42" s="23"/>
      <c r="F42" s="23"/>
    </row>
    <row r="43" spans="1:7" ht="15.75">
      <c r="A43" s="45" t="s">
        <v>16</v>
      </c>
      <c r="D43" s="37">
        <v>2500</v>
      </c>
      <c r="E43" s="23">
        <v>484</v>
      </c>
      <c r="F43" s="13">
        <f>IF(D43="pm","/",(E43-D43)*-1)</f>
        <v>2016</v>
      </c>
      <c r="G43" s="88">
        <f>IF(D43=0,100,F43*100/D43)</f>
        <v>80.64</v>
      </c>
    </row>
    <row r="44" spans="1:6" ht="15.75">
      <c r="A44" s="16"/>
      <c r="D44" s="37"/>
      <c r="E44" s="23"/>
      <c r="F44" s="23"/>
    </row>
    <row r="45" spans="1:7" ht="30" customHeight="1">
      <c r="A45" s="161" t="s">
        <v>17</v>
      </c>
      <c r="B45" s="162"/>
      <c r="C45" s="163"/>
      <c r="D45" s="37">
        <v>1000</v>
      </c>
      <c r="E45" s="23">
        <v>1606.64</v>
      </c>
      <c r="F45" s="13">
        <f>IF(D45="pm","/",(E45-D45)*-1)</f>
        <v>-606.6400000000001</v>
      </c>
      <c r="G45" s="88">
        <f>IF(D45=0,100,F45*100/D45)</f>
        <v>-60.66400000000001</v>
      </c>
    </row>
    <row r="46" spans="1:6" ht="15.75">
      <c r="A46" s="16"/>
      <c r="D46" s="37"/>
      <c r="E46" s="23"/>
      <c r="F46" s="23"/>
    </row>
    <row r="47" spans="1:7" ht="16.5" thickBot="1">
      <c r="A47" s="1"/>
      <c r="B47" s="2"/>
      <c r="D47" s="33"/>
      <c r="E47" s="26"/>
      <c r="F47" s="19"/>
      <c r="G47" s="113"/>
    </row>
    <row r="48" spans="1:7" ht="17.25" customHeight="1" thickBot="1" thickTop="1">
      <c r="A48" s="149" t="s">
        <v>18</v>
      </c>
      <c r="B48" s="150"/>
      <c r="C48" s="151"/>
      <c r="D48" s="35">
        <f>SUM(D30,D32,D34,D36,D41,D43,D45)</f>
        <v>23869</v>
      </c>
      <c r="E48" s="35">
        <f>SUM(E30,E32,E34,E36,E41,E43,E45)</f>
        <v>23043.460000000003</v>
      </c>
      <c r="F48" s="35">
        <f>SUM(F29:F47)</f>
        <v>825.5399999999993</v>
      </c>
      <c r="G48" s="117">
        <f>IF(D48=0,100,F48*100/D48)</f>
        <v>3.458628346390713</v>
      </c>
    </row>
    <row r="49" spans="4:7" ht="16.5" thickTop="1">
      <c r="D49" s="33"/>
      <c r="E49" s="26"/>
      <c r="F49" s="19"/>
      <c r="G49" s="113"/>
    </row>
    <row r="50" spans="1:7" ht="15.75">
      <c r="A50" s="4"/>
      <c r="D50" s="33"/>
      <c r="E50" s="26"/>
      <c r="F50" s="19"/>
      <c r="G50" s="113"/>
    </row>
    <row r="51" spans="1:7" ht="15.75">
      <c r="A51" s="6" t="s">
        <v>57</v>
      </c>
      <c r="B51" s="6"/>
      <c r="C51" s="6"/>
      <c r="D51" s="34">
        <f>D19-D48</f>
        <v>-7869</v>
      </c>
      <c r="E51" s="17">
        <f>E19-E48</f>
        <v>-4905.840000000004</v>
      </c>
      <c r="F51" s="19"/>
      <c r="G51" s="113"/>
    </row>
    <row r="52" spans="1:7" ht="16.5" thickBot="1">
      <c r="A52" s="3"/>
      <c r="D52" s="33"/>
      <c r="E52" s="19"/>
      <c r="F52" s="19"/>
      <c r="G52" s="113"/>
    </row>
    <row r="53" spans="1:7" ht="17.25" thickBot="1" thickTop="1">
      <c r="A53" s="167" t="s">
        <v>0</v>
      </c>
      <c r="B53" s="150"/>
      <c r="C53" s="150"/>
      <c r="D53" s="38">
        <f>SUM(D48:D51)</f>
        <v>16000</v>
      </c>
      <c r="E53" s="18">
        <f>SUM(E48:E51)</f>
        <v>18137.62</v>
      </c>
      <c r="F53" s="20"/>
      <c r="G53" s="118"/>
    </row>
    <row r="54" ht="16.5" thickTop="1"/>
  </sheetData>
  <sheetProtection/>
  <mergeCells count="12">
    <mergeCell ref="A48:C48"/>
    <mergeCell ref="A53:C53"/>
    <mergeCell ref="A7:E7"/>
    <mergeCell ref="A19:C19"/>
    <mergeCell ref="A23:G23"/>
    <mergeCell ref="D24:G24"/>
    <mergeCell ref="A1:G1"/>
    <mergeCell ref="A2:G2"/>
    <mergeCell ref="A3:G3"/>
    <mergeCell ref="D4:G4"/>
    <mergeCell ref="A28:E28"/>
    <mergeCell ref="A45:C45"/>
  </mergeCells>
  <printOptions/>
  <pageMargins left="0.787401575" right="0.787401575" top="0.984251969" bottom="0.984251969" header="0.5" footer="0.5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13">
      <selection activeCell="F38" sqref="F38"/>
    </sheetView>
  </sheetViews>
  <sheetFormatPr defaultColWidth="9.00390625" defaultRowHeight="15.75"/>
  <cols>
    <col min="1" max="2" width="2.875" style="0" customWidth="1"/>
    <col min="3" max="3" width="25.75390625" style="0" customWidth="1"/>
    <col min="4" max="4" width="11.75390625" style="0" customWidth="1"/>
    <col min="5" max="5" width="17.875" style="0" customWidth="1"/>
    <col min="6" max="6" width="9.875" style="23" customWidth="1"/>
    <col min="7" max="7" width="6.875" style="93" customWidth="1"/>
    <col min="8" max="16384" width="11.00390625" style="0" customWidth="1"/>
  </cols>
  <sheetData>
    <row r="1" spans="1:7" ht="20.25">
      <c r="A1" s="145" t="s">
        <v>45</v>
      </c>
      <c r="B1" s="146"/>
      <c r="C1" s="146"/>
      <c r="D1" s="146"/>
      <c r="E1" s="146"/>
      <c r="F1" s="146"/>
      <c r="G1" s="146"/>
    </row>
    <row r="2" spans="1:7" ht="28.5" customHeight="1">
      <c r="A2" s="166"/>
      <c r="B2" s="155"/>
      <c r="C2" s="155"/>
      <c r="D2" s="155"/>
      <c r="E2" s="155"/>
      <c r="F2" s="155"/>
      <c r="G2" s="155"/>
    </row>
    <row r="3" spans="1:7" ht="86.25" customHeight="1" thickBot="1">
      <c r="A3" s="148"/>
      <c r="B3" s="148"/>
      <c r="C3" s="148"/>
      <c r="D3" s="148"/>
      <c r="E3" s="148"/>
      <c r="F3" s="148"/>
      <c r="G3" s="148"/>
    </row>
    <row r="4" spans="1:7" ht="17.25" thickBot="1" thickTop="1">
      <c r="A4" s="14"/>
      <c r="B4" s="14"/>
      <c r="C4" s="14"/>
      <c r="D4" s="138" t="s">
        <v>7</v>
      </c>
      <c r="E4" s="139"/>
      <c r="F4" s="139"/>
      <c r="G4" s="140"/>
    </row>
    <row r="5" spans="1:7" ht="33" customHeight="1" thickBot="1" thickTop="1">
      <c r="A5" s="14"/>
      <c r="B5" s="14"/>
      <c r="C5" s="14"/>
      <c r="D5" s="53" t="s">
        <v>24</v>
      </c>
      <c r="E5" s="119" t="s">
        <v>60</v>
      </c>
      <c r="F5" s="29" t="s">
        <v>1</v>
      </c>
      <c r="G5" s="112" t="s">
        <v>19</v>
      </c>
    </row>
    <row r="6" spans="4:7" ht="16.5" thickTop="1">
      <c r="D6" s="33"/>
      <c r="E6" s="25"/>
      <c r="F6" s="19"/>
      <c r="G6" s="113"/>
    </row>
    <row r="7" spans="1:7" ht="15.75">
      <c r="A7" s="154" t="s">
        <v>2</v>
      </c>
      <c r="B7" s="155"/>
      <c r="C7" s="155"/>
      <c r="D7" s="155"/>
      <c r="E7" s="155"/>
      <c r="F7" s="19"/>
      <c r="G7" s="113"/>
    </row>
    <row r="8" spans="4:7" ht="15.75">
      <c r="D8" s="33"/>
      <c r="E8" s="26"/>
      <c r="F8" s="19"/>
      <c r="G8" s="113"/>
    </row>
    <row r="9" spans="4:7" ht="15.75">
      <c r="D9" s="33"/>
      <c r="E9" s="19"/>
      <c r="F9" s="19"/>
      <c r="G9" s="113"/>
    </row>
    <row r="10" spans="1:7" ht="15.75">
      <c r="A10" s="16"/>
      <c r="D10" s="33"/>
      <c r="E10" s="19"/>
      <c r="F10" s="19"/>
      <c r="G10" s="113"/>
    </row>
    <row r="11" spans="1:7" ht="15.75">
      <c r="A11" s="16" t="s">
        <v>3</v>
      </c>
      <c r="D11" s="34">
        <v>361413</v>
      </c>
      <c r="E11" s="124">
        <v>394659.6</v>
      </c>
      <c r="F11" s="19">
        <f>IF(D11="pm","/",(E11-D11)*-1)</f>
        <v>-33246.59999999998</v>
      </c>
      <c r="G11" s="88">
        <f>IF(D11=0,100,F11*100/D11)</f>
        <v>-9.199060354774172</v>
      </c>
    </row>
    <row r="12" spans="1:7" ht="15.75">
      <c r="A12" s="16"/>
      <c r="D12" s="33"/>
      <c r="E12" s="19"/>
      <c r="F12" s="19"/>
      <c r="G12" s="88"/>
    </row>
    <row r="13" spans="1:7" ht="15.75">
      <c r="A13" s="9"/>
      <c r="B13" s="9"/>
      <c r="C13" s="9"/>
      <c r="D13" s="33"/>
      <c r="E13" s="27"/>
      <c r="F13" s="27"/>
      <c r="G13" s="113"/>
    </row>
    <row r="14" spans="1:7" ht="15.75">
      <c r="A14" s="16" t="s">
        <v>4</v>
      </c>
      <c r="B14" s="7"/>
      <c r="C14" s="10"/>
      <c r="D14" s="33">
        <v>0</v>
      </c>
      <c r="E14" s="26"/>
      <c r="F14" s="19">
        <f>IF(D14="pm","/",(E14-D14)*-1)</f>
        <v>0</v>
      </c>
      <c r="G14" s="88">
        <f>IF(D14=0,100,F14*100/D14)</f>
        <v>100</v>
      </c>
    </row>
    <row r="15" spans="4:7" ht="15.75">
      <c r="D15" s="33"/>
      <c r="E15" s="19"/>
      <c r="F15" s="19"/>
      <c r="G15" s="113"/>
    </row>
    <row r="16" spans="2:7" ht="15.75">
      <c r="B16" s="1"/>
      <c r="D16" s="33"/>
      <c r="E16" s="26"/>
      <c r="F16" s="19"/>
      <c r="G16" s="113"/>
    </row>
    <row r="17" spans="4:7" ht="16.5" thickBot="1">
      <c r="D17" s="33"/>
      <c r="E17" s="19"/>
      <c r="F17" s="19"/>
      <c r="G17" s="113"/>
    </row>
    <row r="18" spans="1:7" ht="16.5" thickBot="1">
      <c r="A18" s="156" t="s">
        <v>5</v>
      </c>
      <c r="B18" s="157"/>
      <c r="C18" s="158"/>
      <c r="D18" s="22">
        <f>SUM(D11:D17)</f>
        <v>361413</v>
      </c>
      <c r="E18" s="47">
        <f>SUM(E11:E17)</f>
        <v>394659.6</v>
      </c>
      <c r="F18" s="47">
        <f>SUM(F11:F17)</f>
        <v>-33246.59999999998</v>
      </c>
      <c r="G18" s="90">
        <f>IF(D18=0,100,F18*100/D18)</f>
        <v>-9.199060354774172</v>
      </c>
    </row>
    <row r="19" spans="4:7" ht="15.75">
      <c r="D19" s="48"/>
      <c r="E19" s="19"/>
      <c r="F19" s="19"/>
      <c r="G19" s="114"/>
    </row>
    <row r="20" spans="4:7" ht="15.75">
      <c r="D20" s="49"/>
      <c r="E20" s="19"/>
      <c r="F20" s="19" t="s">
        <v>20</v>
      </c>
      <c r="G20" s="97"/>
    </row>
    <row r="21" spans="4:7" ht="15.75">
      <c r="D21" s="49"/>
      <c r="E21" s="19"/>
      <c r="F21" s="19"/>
      <c r="G21" s="97"/>
    </row>
    <row r="22" spans="1:7" ht="6.75" customHeight="1" thickBot="1">
      <c r="A22" s="148"/>
      <c r="B22" s="148"/>
      <c r="C22" s="148"/>
      <c r="D22" s="148"/>
      <c r="E22" s="148"/>
      <c r="F22" s="148"/>
      <c r="G22" s="148"/>
    </row>
    <row r="23" spans="4:7" ht="17.25" thickBot="1" thickTop="1">
      <c r="D23" s="138" t="s">
        <v>7</v>
      </c>
      <c r="E23" s="139"/>
      <c r="F23" s="139"/>
      <c r="G23" s="140"/>
    </row>
    <row r="24" spans="1:7" ht="33" customHeight="1" thickBot="1" thickTop="1">
      <c r="A24" s="15"/>
      <c r="B24" s="14"/>
      <c r="C24" s="14"/>
      <c r="D24" s="53" t="s">
        <v>24</v>
      </c>
      <c r="E24" s="119" t="s">
        <v>60</v>
      </c>
      <c r="F24" s="30" t="s">
        <v>1</v>
      </c>
      <c r="G24" s="115" t="s">
        <v>19</v>
      </c>
    </row>
    <row r="25" spans="1:7" ht="16.5" thickTop="1">
      <c r="A25" s="15"/>
      <c r="B25" s="14"/>
      <c r="C25" s="14"/>
      <c r="D25" s="36"/>
      <c r="E25" s="21"/>
      <c r="F25" s="19"/>
      <c r="G25" s="113"/>
    </row>
    <row r="26" spans="1:7" ht="15.75">
      <c r="A26" s="15"/>
      <c r="B26" s="14"/>
      <c r="C26" s="14"/>
      <c r="D26" s="36"/>
      <c r="E26" s="21"/>
      <c r="F26" s="19"/>
      <c r="G26" s="113"/>
    </row>
    <row r="27" spans="1:7" ht="15.75">
      <c r="A27" s="154" t="s">
        <v>10</v>
      </c>
      <c r="B27" s="155"/>
      <c r="C27" s="155"/>
      <c r="D27" s="155"/>
      <c r="E27" s="155"/>
      <c r="F27" s="19"/>
      <c r="G27" s="113"/>
    </row>
    <row r="28" spans="2:7" ht="15.75">
      <c r="B28" s="5"/>
      <c r="D28" s="33"/>
      <c r="E28" s="19"/>
      <c r="F28" s="19"/>
      <c r="G28" s="113"/>
    </row>
    <row r="29" spans="1:7" ht="15.75">
      <c r="A29" s="16" t="s">
        <v>11</v>
      </c>
      <c r="D29" s="33">
        <v>93300</v>
      </c>
      <c r="E29" s="23">
        <v>110310.26</v>
      </c>
      <c r="F29" s="19">
        <f>IF(D29="pm","/",(E29-D29)*-1)</f>
        <v>-17010.259999999995</v>
      </c>
      <c r="G29" s="88">
        <f>IF(D29=0,100,F29*100/D29)</f>
        <v>-18.2317899249732</v>
      </c>
    </row>
    <row r="30" spans="4:7" ht="15.75">
      <c r="D30" s="33"/>
      <c r="E30" s="26"/>
      <c r="F30" s="19"/>
      <c r="G30" s="88"/>
    </row>
    <row r="31" spans="1:7" ht="15.75">
      <c r="A31" s="16" t="s">
        <v>12</v>
      </c>
      <c r="B31" s="8"/>
      <c r="C31" s="9"/>
      <c r="D31" s="33">
        <v>156850</v>
      </c>
      <c r="E31" s="23">
        <v>157353.51</v>
      </c>
      <c r="F31" s="19">
        <f>IF(D31="pm","/",(E31-D31)*-1)</f>
        <v>-503.5100000000093</v>
      </c>
      <c r="G31" s="88">
        <f>IF(D31=0,100,F31*100/D31)</f>
        <v>-0.32101370736372925</v>
      </c>
    </row>
    <row r="32" spans="1:7" ht="15.75">
      <c r="A32" s="16"/>
      <c r="B32" s="8"/>
      <c r="C32" s="9"/>
      <c r="D32" s="33"/>
      <c r="E32" s="28"/>
      <c r="F32" s="19"/>
      <c r="G32" s="113"/>
    </row>
    <row r="33" spans="1:7" ht="15.75">
      <c r="A33" s="16" t="s">
        <v>13</v>
      </c>
      <c r="B33" s="9"/>
      <c r="C33" s="9"/>
      <c r="D33" s="33">
        <v>37000</v>
      </c>
      <c r="E33" s="23">
        <v>34827.47</v>
      </c>
      <c r="F33" s="19">
        <f>IF(D33="pm","/",(E33-D33)*-1)</f>
        <v>2172.529999999999</v>
      </c>
      <c r="G33" s="88">
        <f>IF(D33=0,100,F33*100/D33)</f>
        <v>5.8717027027027</v>
      </c>
    </row>
    <row r="34" spans="2:7" ht="15.75">
      <c r="B34" s="11"/>
      <c r="C34" s="12"/>
      <c r="D34" s="33"/>
      <c r="E34" s="26"/>
      <c r="F34" s="19"/>
      <c r="G34" s="88"/>
    </row>
    <row r="35" spans="1:7" ht="15.75">
      <c r="A35" s="16" t="s">
        <v>14</v>
      </c>
      <c r="D35" s="40">
        <f>SUM(D36:D38)</f>
        <v>62406</v>
      </c>
      <c r="E35" s="23">
        <v>89623.5</v>
      </c>
      <c r="F35" s="19">
        <f>IF(D35="pm","/",(E35-D35)*-1)</f>
        <v>-27217.5</v>
      </c>
      <c r="G35" s="116"/>
    </row>
    <row r="36" spans="1:7" ht="15.75">
      <c r="A36" s="16"/>
      <c r="C36" t="s">
        <v>41</v>
      </c>
      <c r="D36" s="37">
        <v>26272</v>
      </c>
      <c r="E36" s="23"/>
      <c r="F36" s="19"/>
      <c r="G36" s="88">
        <f>IF(D36=0,100,F36*100/D36)</f>
        <v>0</v>
      </c>
    </row>
    <row r="37" spans="1:7" ht="15.75">
      <c r="A37" s="16"/>
      <c r="C37" t="s">
        <v>42</v>
      </c>
      <c r="D37" s="37">
        <v>27500</v>
      </c>
      <c r="E37" s="23"/>
      <c r="F37" s="19"/>
      <c r="G37" s="88">
        <f>IF(D37=0,100,F37*100/D37)</f>
        <v>0</v>
      </c>
    </row>
    <row r="38" spans="1:7" ht="15.75">
      <c r="A38" s="16"/>
      <c r="C38" t="s">
        <v>50</v>
      </c>
      <c r="D38" s="37">
        <v>8634</v>
      </c>
      <c r="E38" s="23"/>
      <c r="F38" s="19"/>
      <c r="G38" s="116"/>
    </row>
    <row r="39" spans="4:7" ht="15.75">
      <c r="D39" s="37"/>
      <c r="E39" s="23"/>
      <c r="G39" s="116"/>
    </row>
    <row r="40" spans="1:7" ht="15.75">
      <c r="A40" s="16" t="s">
        <v>15</v>
      </c>
      <c r="D40" s="37">
        <v>1500</v>
      </c>
      <c r="E40" s="23">
        <v>7739.95</v>
      </c>
      <c r="F40" s="19">
        <f>IF(D40="pm","/",(E40-D40)*-1)</f>
        <v>-6239.95</v>
      </c>
      <c r="G40" s="88">
        <f>IF(D40=0,100,F40*100/D40)</f>
        <v>-415.99666666666667</v>
      </c>
    </row>
    <row r="41" spans="4:7" ht="15.75">
      <c r="D41" s="37"/>
      <c r="E41" s="23"/>
      <c r="G41" s="116"/>
    </row>
    <row r="42" spans="1:7" ht="15.75">
      <c r="A42" s="45" t="s">
        <v>16</v>
      </c>
      <c r="D42" s="37"/>
      <c r="E42" s="23">
        <v>968</v>
      </c>
      <c r="F42" s="19">
        <f>IF(D42="pm","/",(E42-D42)*-1)</f>
        <v>-968</v>
      </c>
      <c r="G42" s="88">
        <f>IF(D42=0,100,F42*100/D42)</f>
        <v>100</v>
      </c>
    </row>
    <row r="43" spans="1:7" ht="15.75">
      <c r="A43" s="16"/>
      <c r="D43" s="37"/>
      <c r="E43" s="23"/>
      <c r="G43" s="116"/>
    </row>
    <row r="44" spans="1:7" ht="30" customHeight="1">
      <c r="A44" s="161" t="s">
        <v>17</v>
      </c>
      <c r="B44" s="162"/>
      <c r="C44" s="163"/>
      <c r="D44" s="126">
        <v>100</v>
      </c>
      <c r="E44" s="23">
        <v>1537.9</v>
      </c>
      <c r="F44" s="19">
        <f>IF(D44="pm","/",(E44-D44)*-1)</f>
        <v>-1437.9</v>
      </c>
      <c r="G44" s="88">
        <f>IF(D44=0,100,F44*100/D44)</f>
        <v>-1437.9</v>
      </c>
    </row>
    <row r="45" spans="1:7" ht="15.75">
      <c r="A45" s="16"/>
      <c r="D45" s="37"/>
      <c r="E45" s="23"/>
      <c r="G45" s="116"/>
    </row>
    <row r="46" spans="1:7" ht="16.5" thickBot="1">
      <c r="A46" s="1"/>
      <c r="B46" s="2"/>
      <c r="D46" s="33"/>
      <c r="E46" s="26"/>
      <c r="F46" s="19"/>
      <c r="G46" s="113"/>
    </row>
    <row r="47" spans="1:7" ht="17.25" thickBot="1" thickTop="1">
      <c r="A47" s="149" t="s">
        <v>18</v>
      </c>
      <c r="B47" s="150"/>
      <c r="C47" s="151"/>
      <c r="D47" s="35">
        <f>SUM(D29,D31,D33,D35,D40,D42,D44,D46)</f>
        <v>351156</v>
      </c>
      <c r="E47" s="35">
        <f>SUM(E28:E46)</f>
        <v>402360.59</v>
      </c>
      <c r="F47" s="35">
        <f>SUM(F28:F46)</f>
        <v>-51204.590000000004</v>
      </c>
      <c r="G47" s="117">
        <f>IF(D47=0,100,F47*100/D47)</f>
        <v>-14.581721514084908</v>
      </c>
    </row>
    <row r="48" spans="4:7" ht="16.5" thickTop="1">
      <c r="D48" s="33"/>
      <c r="E48" s="26"/>
      <c r="F48" s="19"/>
      <c r="G48" s="113"/>
    </row>
    <row r="49" spans="1:7" ht="15.75">
      <c r="A49" s="4"/>
      <c r="D49" s="33"/>
      <c r="E49" s="26"/>
      <c r="F49" s="19"/>
      <c r="G49" s="113"/>
    </row>
    <row r="50" spans="1:7" ht="15.75">
      <c r="A50" s="6" t="s">
        <v>57</v>
      </c>
      <c r="B50" s="6"/>
      <c r="C50" s="6"/>
      <c r="D50" s="34">
        <f>D18-D47</f>
        <v>10257</v>
      </c>
      <c r="E50" s="17">
        <f>E18-E47</f>
        <v>-7700.990000000049</v>
      </c>
      <c r="F50" s="19"/>
      <c r="G50" s="113"/>
    </row>
    <row r="51" spans="1:7" ht="16.5" thickBot="1">
      <c r="A51" s="3"/>
      <c r="D51" s="33"/>
      <c r="E51" s="19"/>
      <c r="F51" s="19"/>
      <c r="G51" s="113"/>
    </row>
    <row r="52" spans="1:7" ht="17.25" thickBot="1" thickTop="1">
      <c r="A52" s="167" t="s">
        <v>0</v>
      </c>
      <c r="B52" s="150"/>
      <c r="C52" s="150"/>
      <c r="D52" s="38">
        <f>SUM(D47:D50)</f>
        <v>361413</v>
      </c>
      <c r="E52" s="18">
        <f>SUM(E47:E50)</f>
        <v>394659.6</v>
      </c>
      <c r="F52" s="20"/>
      <c r="G52" s="118"/>
    </row>
    <row r="53" ht="16.5" thickTop="1"/>
  </sheetData>
  <sheetProtection/>
  <mergeCells count="12">
    <mergeCell ref="A47:C47"/>
    <mergeCell ref="A52:C52"/>
    <mergeCell ref="A7:E7"/>
    <mergeCell ref="A18:C18"/>
    <mergeCell ref="A22:G22"/>
    <mergeCell ref="D23:G23"/>
    <mergeCell ref="A1:G1"/>
    <mergeCell ref="A2:G2"/>
    <mergeCell ref="A3:G3"/>
    <mergeCell ref="D4:G4"/>
    <mergeCell ref="A27:E27"/>
    <mergeCell ref="A44:C44"/>
  </mergeCells>
  <printOptions/>
  <pageMargins left="0.787401575" right="0.787401575" top="0.984251969" bottom="0.984251969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16">
      <selection activeCell="F38" sqref="F38"/>
    </sheetView>
  </sheetViews>
  <sheetFormatPr defaultColWidth="9.00390625" defaultRowHeight="15.75"/>
  <cols>
    <col min="1" max="2" width="2.875" style="0" customWidth="1"/>
    <col min="3" max="3" width="25.75390625" style="0" customWidth="1"/>
    <col min="4" max="4" width="11.75390625" style="0" customWidth="1"/>
    <col min="5" max="5" width="17.875" style="0" customWidth="1"/>
    <col min="6" max="6" width="10.50390625" style="0" customWidth="1"/>
    <col min="7" max="7" width="5.625" style="93" customWidth="1"/>
    <col min="8" max="16384" width="11.00390625" style="0" customWidth="1"/>
  </cols>
  <sheetData>
    <row r="1" spans="1:7" ht="20.25">
      <c r="A1" s="145" t="s">
        <v>44</v>
      </c>
      <c r="B1" s="146"/>
      <c r="C1" s="146"/>
      <c r="D1" s="146"/>
      <c r="E1" s="146"/>
      <c r="F1" s="146"/>
      <c r="G1" s="146"/>
    </row>
    <row r="2" spans="1:7" ht="28.5" customHeight="1">
      <c r="A2" s="166"/>
      <c r="B2" s="155"/>
      <c r="C2" s="155"/>
      <c r="D2" s="155"/>
      <c r="E2" s="155"/>
      <c r="F2" s="155"/>
      <c r="G2" s="155"/>
    </row>
    <row r="3" spans="1:7" ht="86.25" customHeight="1" thickBot="1">
      <c r="A3" s="148"/>
      <c r="B3" s="148"/>
      <c r="C3" s="148"/>
      <c r="D3" s="148"/>
      <c r="E3" s="148"/>
      <c r="F3" s="148"/>
      <c r="G3" s="148"/>
    </row>
    <row r="4" spans="1:7" ht="17.25" thickBot="1" thickTop="1">
      <c r="A4" s="14"/>
      <c r="B4" s="14"/>
      <c r="C4" s="14"/>
      <c r="D4" s="138" t="s">
        <v>8</v>
      </c>
      <c r="E4" s="139"/>
      <c r="F4" s="139"/>
      <c r="G4" s="140"/>
    </row>
    <row r="5" spans="1:7" ht="48.75" thickBot="1" thickTop="1">
      <c r="A5" s="14"/>
      <c r="B5" s="14"/>
      <c r="C5" s="14"/>
      <c r="D5" s="53" t="s">
        <v>24</v>
      </c>
      <c r="E5" s="119" t="s">
        <v>60</v>
      </c>
      <c r="F5" s="29" t="s">
        <v>1</v>
      </c>
      <c r="G5" s="112" t="s">
        <v>19</v>
      </c>
    </row>
    <row r="6" spans="4:7" ht="16.5" thickTop="1">
      <c r="D6" s="33"/>
      <c r="E6" s="25"/>
      <c r="F6" s="19"/>
      <c r="G6" s="113"/>
    </row>
    <row r="7" spans="1:7" ht="15.75">
      <c r="A7" s="154" t="s">
        <v>2</v>
      </c>
      <c r="B7" s="155"/>
      <c r="C7" s="155"/>
      <c r="D7" s="155"/>
      <c r="E7" s="155"/>
      <c r="F7" s="19"/>
      <c r="G7" s="113"/>
    </row>
    <row r="8" spans="4:7" ht="15.75">
      <c r="D8" s="33"/>
      <c r="E8" s="26"/>
      <c r="F8" s="19"/>
      <c r="G8" s="113"/>
    </row>
    <row r="9" spans="4:7" ht="15.75">
      <c r="D9" s="33"/>
      <c r="E9" s="19"/>
      <c r="F9" s="19"/>
      <c r="G9" s="113"/>
    </row>
    <row r="10" spans="1:7" ht="15.75">
      <c r="A10" s="16"/>
      <c r="D10" s="33"/>
      <c r="E10" s="19"/>
      <c r="F10" s="19"/>
      <c r="G10" s="113"/>
    </row>
    <row r="11" spans="1:7" ht="15.75">
      <c r="A11" s="16" t="s">
        <v>3</v>
      </c>
      <c r="D11" s="34">
        <v>422763</v>
      </c>
      <c r="E11" s="23">
        <v>426571.57</v>
      </c>
      <c r="F11" s="19">
        <f>IF(D11="pm","/",(E11-D11)*-1)</f>
        <v>-3808.570000000007</v>
      </c>
      <c r="G11" s="88">
        <f>IF(D11=0,100,F11*100/D11)</f>
        <v>-0.9008759044665704</v>
      </c>
    </row>
    <row r="12" spans="1:7" ht="15.75">
      <c r="A12" s="16"/>
      <c r="D12" s="33"/>
      <c r="E12" s="19"/>
      <c r="F12" s="19"/>
      <c r="G12" s="88"/>
    </row>
    <row r="13" spans="1:7" ht="15.75">
      <c r="A13" s="9"/>
      <c r="B13" s="9"/>
      <c r="C13" s="9"/>
      <c r="D13" s="33"/>
      <c r="E13" s="27"/>
      <c r="F13" s="27"/>
      <c r="G13" s="113"/>
    </row>
    <row r="14" spans="1:7" ht="15.75">
      <c r="A14" s="16" t="s">
        <v>4</v>
      </c>
      <c r="B14" s="7"/>
      <c r="C14" s="10"/>
      <c r="D14" s="33" t="s">
        <v>56</v>
      </c>
      <c r="E14" s="26"/>
      <c r="F14" s="19" t="str">
        <f>IF(D14="pm","/",(E14-D14)*-1)</f>
        <v>/</v>
      </c>
      <c r="G14" s="88"/>
    </row>
    <row r="15" spans="3:7" ht="15.75">
      <c r="C15" t="s">
        <v>48</v>
      </c>
      <c r="D15" s="122" t="s">
        <v>56</v>
      </c>
      <c r="E15" s="23">
        <v>77314.15</v>
      </c>
      <c r="F15" s="19"/>
      <c r="G15" s="113"/>
    </row>
    <row r="16" spans="2:7" ht="15.75">
      <c r="B16" s="1"/>
      <c r="D16" s="33"/>
      <c r="E16" s="26"/>
      <c r="F16" s="19"/>
      <c r="G16" s="113"/>
    </row>
    <row r="17" spans="4:7" ht="16.5" thickBot="1">
      <c r="D17" s="33"/>
      <c r="E17" s="19"/>
      <c r="F17" s="19"/>
      <c r="G17" s="113"/>
    </row>
    <row r="18" spans="1:7" ht="16.5" thickBot="1">
      <c r="A18" s="156" t="s">
        <v>5</v>
      </c>
      <c r="B18" s="157"/>
      <c r="C18" s="158"/>
      <c r="D18" s="22">
        <f>SUM(D11:D17)</f>
        <v>422763</v>
      </c>
      <c r="E18" s="47">
        <f>SUM(E11:E17)</f>
        <v>503885.72</v>
      </c>
      <c r="F18" s="85">
        <f>IF(D18="pm","/",(E18-D18)*-1)</f>
        <v>-81122.71999999997</v>
      </c>
      <c r="G18" s="90">
        <f>IF(D18=0,100,F18*100/D18)</f>
        <v>-19.188699105645473</v>
      </c>
    </row>
    <row r="19" spans="4:7" ht="15.75">
      <c r="D19" s="48"/>
      <c r="E19" s="19"/>
      <c r="F19" s="19"/>
      <c r="G19" s="114"/>
    </row>
    <row r="20" spans="4:7" ht="15.75">
      <c r="D20" s="49"/>
      <c r="E20" s="19"/>
      <c r="F20" s="19" t="s">
        <v>20</v>
      </c>
      <c r="G20" s="97"/>
    </row>
    <row r="21" spans="4:7" ht="15.75">
      <c r="D21" s="49"/>
      <c r="E21" s="19"/>
      <c r="F21" s="19"/>
      <c r="G21" s="97"/>
    </row>
    <row r="22" spans="1:7" ht="6" customHeight="1" thickBot="1">
      <c r="A22" s="148"/>
      <c r="B22" s="148"/>
      <c r="C22" s="148"/>
      <c r="D22" s="148"/>
      <c r="E22" s="148"/>
      <c r="F22" s="148"/>
      <c r="G22" s="148"/>
    </row>
    <row r="23" spans="4:7" ht="17.25" thickBot="1" thickTop="1">
      <c r="D23" s="138" t="s">
        <v>8</v>
      </c>
      <c r="E23" s="139"/>
      <c r="F23" s="139"/>
      <c r="G23" s="140"/>
    </row>
    <row r="24" spans="1:7" ht="48.75" thickBot="1" thickTop="1">
      <c r="A24" s="15"/>
      <c r="B24" s="14"/>
      <c r="C24" s="14"/>
      <c r="D24" s="53" t="s">
        <v>24</v>
      </c>
      <c r="E24" s="119" t="s">
        <v>60</v>
      </c>
      <c r="F24" s="30" t="s">
        <v>1</v>
      </c>
      <c r="G24" s="115" t="s">
        <v>19</v>
      </c>
    </row>
    <row r="25" spans="1:7" ht="16.5" thickTop="1">
      <c r="A25" s="15"/>
      <c r="B25" s="14"/>
      <c r="C25" s="14"/>
      <c r="D25" s="36"/>
      <c r="E25" s="21"/>
      <c r="F25" s="19"/>
      <c r="G25" s="113"/>
    </row>
    <row r="26" spans="1:7" ht="15.75">
      <c r="A26" s="15"/>
      <c r="B26" s="14"/>
      <c r="C26" s="14"/>
      <c r="D26" s="36"/>
      <c r="E26" s="21"/>
      <c r="F26" s="19"/>
      <c r="G26" s="113"/>
    </row>
    <row r="27" spans="1:7" ht="15.75">
      <c r="A27" s="154" t="s">
        <v>10</v>
      </c>
      <c r="B27" s="155"/>
      <c r="C27" s="155"/>
      <c r="D27" s="155"/>
      <c r="E27" s="155"/>
      <c r="F27" s="19"/>
      <c r="G27" s="113"/>
    </row>
    <row r="28" spans="2:7" ht="15.75">
      <c r="B28" s="5"/>
      <c r="D28" s="33"/>
      <c r="E28" s="19"/>
      <c r="F28" s="19"/>
      <c r="G28" s="113"/>
    </row>
    <row r="29" spans="1:7" ht="15.75">
      <c r="A29" s="16" t="s">
        <v>11</v>
      </c>
      <c r="D29" s="33">
        <v>386205</v>
      </c>
      <c r="E29" s="23">
        <v>370367.82</v>
      </c>
      <c r="F29" s="19">
        <f>IF(D29="pm","/",(E29-D29)*-1)</f>
        <v>15837.179999999993</v>
      </c>
      <c r="G29" s="88">
        <f>IF(D29=0,100,F29*100/D29)</f>
        <v>4.10071853031421</v>
      </c>
    </row>
    <row r="30" spans="4:7" ht="15.75">
      <c r="D30" s="33"/>
      <c r="E30" s="26"/>
      <c r="F30" s="19"/>
      <c r="G30" s="88"/>
    </row>
    <row r="31" spans="1:7" ht="15.75">
      <c r="A31" s="16" t="s">
        <v>12</v>
      </c>
      <c r="B31" s="8"/>
      <c r="C31" s="9"/>
      <c r="D31" s="33">
        <v>3000</v>
      </c>
      <c r="E31" s="23">
        <v>3053.12</v>
      </c>
      <c r="F31" s="13">
        <f>IF(D31="pm","/",(E31-D31)*-1)</f>
        <v>-53.11999999999989</v>
      </c>
      <c r="G31" s="88">
        <f>IF(D31=0,100,F31*100/D31)</f>
        <v>-1.770666666666663</v>
      </c>
    </row>
    <row r="32" spans="1:7" ht="15.75">
      <c r="A32" s="16"/>
      <c r="B32" s="8"/>
      <c r="C32" s="9"/>
      <c r="D32" s="33"/>
      <c r="E32" s="28"/>
      <c r="F32" s="19"/>
      <c r="G32" s="113"/>
    </row>
    <row r="33" spans="1:7" ht="15.75">
      <c r="A33" s="16" t="s">
        <v>13</v>
      </c>
      <c r="B33" s="9"/>
      <c r="C33" s="9"/>
      <c r="D33" s="33">
        <v>63935</v>
      </c>
      <c r="E33" s="23">
        <v>56050.55</v>
      </c>
      <c r="F33" s="13">
        <f>IF(D33="pm","/",(E33-D33)*-1)</f>
        <v>7884.449999999997</v>
      </c>
      <c r="G33" s="88">
        <f>IF(D33=0,100,F33*100/D33)</f>
        <v>12.331977789942908</v>
      </c>
    </row>
    <row r="34" spans="2:7" ht="15.75">
      <c r="B34" s="11"/>
      <c r="C34" s="12"/>
      <c r="D34" s="33"/>
      <c r="E34" s="26"/>
      <c r="F34" s="19"/>
      <c r="G34" s="88"/>
    </row>
    <row r="35" spans="1:7" ht="15.75">
      <c r="A35" s="16" t="s">
        <v>14</v>
      </c>
      <c r="D35" s="40">
        <f>SUM(D36:D38)</f>
        <v>65739</v>
      </c>
      <c r="E35" s="23">
        <v>68082.15</v>
      </c>
      <c r="F35" s="13">
        <f>IF(D35="pm","/",(E35-D35)*-1)</f>
        <v>-2343.149999999994</v>
      </c>
      <c r="G35" s="88">
        <f>IF(D35=0,100,F35*100/D35)</f>
        <v>-3.5643225482590153</v>
      </c>
    </row>
    <row r="36" spans="1:7" ht="15.75">
      <c r="A36" s="16"/>
      <c r="C36" t="s">
        <v>41</v>
      </c>
      <c r="D36" s="37">
        <v>26272</v>
      </c>
      <c r="E36" s="23"/>
      <c r="F36" s="13"/>
      <c r="G36" s="88">
        <f>IF(D35=0,100,F36*100/D35)</f>
        <v>0</v>
      </c>
    </row>
    <row r="37" spans="1:7" ht="15.75">
      <c r="A37" s="16"/>
      <c r="C37" t="s">
        <v>42</v>
      </c>
      <c r="D37" s="37"/>
      <c r="E37" s="23"/>
      <c r="F37" s="13"/>
      <c r="G37" s="88"/>
    </row>
    <row r="38" spans="1:7" ht="15.75">
      <c r="A38" s="16"/>
      <c r="C38" t="s">
        <v>50</v>
      </c>
      <c r="D38" s="37">
        <v>39467</v>
      </c>
      <c r="E38" s="23"/>
      <c r="F38" s="13"/>
      <c r="G38" s="88"/>
    </row>
    <row r="39" spans="4:7" ht="15.75">
      <c r="D39" s="37"/>
      <c r="E39" s="23"/>
      <c r="F39" s="23"/>
      <c r="G39" s="116"/>
    </row>
    <row r="40" spans="1:7" ht="15.75">
      <c r="A40" s="16" t="s">
        <v>15</v>
      </c>
      <c r="D40" s="37">
        <v>1000</v>
      </c>
      <c r="E40" s="23">
        <v>5094.98</v>
      </c>
      <c r="F40" s="13">
        <f>IF(D40="pm","/",(E40-D40)*-1)</f>
        <v>-4094.9799999999996</v>
      </c>
      <c r="G40" s="88">
        <f>IF(D40=0,100,F40*100/D40)</f>
        <v>-409.49799999999993</v>
      </c>
    </row>
    <row r="41" spans="4:7" ht="15.75">
      <c r="D41" s="37"/>
      <c r="E41" s="23"/>
      <c r="F41" s="23"/>
      <c r="G41" s="116"/>
    </row>
    <row r="42" spans="1:7" ht="15.75">
      <c r="A42" s="45" t="s">
        <v>16</v>
      </c>
      <c r="D42" s="37"/>
      <c r="E42" s="23">
        <v>968</v>
      </c>
      <c r="F42" s="13">
        <f>IF(D42="pm","/",(E42-D42)*-1)</f>
        <v>-968</v>
      </c>
      <c r="G42" s="88">
        <f>IF(D42=0,100,F42*100/D42)</f>
        <v>100</v>
      </c>
    </row>
    <row r="43" spans="1:7" ht="15.75">
      <c r="A43" s="16"/>
      <c r="D43" s="37"/>
      <c r="E43" s="23"/>
      <c r="F43" s="23"/>
      <c r="G43" s="116"/>
    </row>
    <row r="44" spans="1:7" ht="30" customHeight="1">
      <c r="A44" s="161" t="s">
        <v>17</v>
      </c>
      <c r="B44" s="162"/>
      <c r="C44" s="163"/>
      <c r="D44" s="37">
        <v>100</v>
      </c>
      <c r="E44" s="23">
        <v>269.1</v>
      </c>
      <c r="F44" s="13">
        <f>IF(D44="pm","/",(E44-D44)*-1)</f>
        <v>-169.10000000000002</v>
      </c>
      <c r="G44" s="88">
        <f>IF(D44=0,100,F44*100/D44)</f>
        <v>-169.10000000000002</v>
      </c>
    </row>
    <row r="45" spans="1:7" ht="15.75">
      <c r="A45" s="16"/>
      <c r="D45" s="37"/>
      <c r="E45" s="23"/>
      <c r="F45" s="23"/>
      <c r="G45" s="116"/>
    </row>
    <row r="46" spans="1:7" ht="16.5" thickBot="1">
      <c r="A46" s="1"/>
      <c r="B46" s="2"/>
      <c r="D46" s="33"/>
      <c r="E46" s="26"/>
      <c r="F46" s="19"/>
      <c r="G46" s="113"/>
    </row>
    <row r="47" spans="1:7" ht="17.25" customHeight="1" thickBot="1" thickTop="1">
      <c r="A47" s="149" t="s">
        <v>18</v>
      </c>
      <c r="B47" s="150"/>
      <c r="C47" s="151"/>
      <c r="D47" s="35">
        <f>SUM(D29,D31,D33,D35,D40,D42,D44)</f>
        <v>519979</v>
      </c>
      <c r="E47" s="35">
        <f>SUM(E28:E46)</f>
        <v>503885.72</v>
      </c>
      <c r="F47" s="35">
        <f>SUM(F28:F46)</f>
        <v>16093.279999999997</v>
      </c>
      <c r="G47" s="117">
        <f>IF(D47=0,100,F47*100/D47)</f>
        <v>3.094986528302104</v>
      </c>
    </row>
    <row r="48" spans="4:7" ht="16.5" thickTop="1">
      <c r="D48" s="33"/>
      <c r="E48" s="26"/>
      <c r="F48" s="19"/>
      <c r="G48" s="113"/>
    </row>
    <row r="49" spans="1:7" ht="15.75">
      <c r="A49" s="4"/>
      <c r="D49" s="33"/>
      <c r="E49" s="26"/>
      <c r="F49" s="19"/>
      <c r="G49" s="113"/>
    </row>
    <row r="50" spans="1:7" ht="15.75">
      <c r="A50" s="6" t="s">
        <v>57</v>
      </c>
      <c r="B50" s="6"/>
      <c r="C50" s="6"/>
      <c r="D50" s="34">
        <f>D18-D47</f>
        <v>-97216</v>
      </c>
      <c r="E50" s="17">
        <f>E18-E47</f>
        <v>0</v>
      </c>
      <c r="F50" s="13">
        <f>IF(D50="pm","/",(E50-D50)*-1)</f>
        <v>-97216</v>
      </c>
      <c r="G50" s="88">
        <f>IF(D50=0,100,F50*100/D50)</f>
        <v>100</v>
      </c>
    </row>
    <row r="51" spans="1:7" ht="16.5" thickBot="1">
      <c r="A51" s="3"/>
      <c r="D51" s="33"/>
      <c r="E51" s="19"/>
      <c r="F51" s="19"/>
      <c r="G51" s="113"/>
    </row>
    <row r="52" spans="1:7" ht="17.25" thickBot="1" thickTop="1">
      <c r="A52" s="167" t="s">
        <v>0</v>
      </c>
      <c r="B52" s="150"/>
      <c r="C52" s="150"/>
      <c r="D52" s="38">
        <f>SUM(D47:D50)</f>
        <v>422763</v>
      </c>
      <c r="E52" s="18">
        <f>SUM(E47:E50)</f>
        <v>503885.72</v>
      </c>
      <c r="F52" s="20"/>
      <c r="G52" s="118"/>
    </row>
    <row r="53" ht="16.5" thickTop="1"/>
  </sheetData>
  <sheetProtection/>
  <mergeCells count="12">
    <mergeCell ref="A1:G1"/>
    <mergeCell ref="A2:G2"/>
    <mergeCell ref="A3:G3"/>
    <mergeCell ref="D4:G4"/>
    <mergeCell ref="A7:E7"/>
    <mergeCell ref="A18:C18"/>
    <mergeCell ref="A22:G22"/>
    <mergeCell ref="D23:G23"/>
    <mergeCell ref="A27:E27"/>
    <mergeCell ref="A44:C44"/>
    <mergeCell ref="A47:C47"/>
    <mergeCell ref="A52:C52"/>
  </mergeCells>
  <printOptions/>
  <pageMargins left="0.787401575" right="0.787401575" top="0.984251969" bottom="0.984251969" header="0.5" footer="0.5"/>
  <pageSetup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7">
      <selection activeCell="C13" sqref="C13"/>
    </sheetView>
  </sheetViews>
  <sheetFormatPr defaultColWidth="9.00390625" defaultRowHeight="15.75"/>
  <cols>
    <col min="1" max="2" width="2.875" style="0" customWidth="1"/>
    <col min="3" max="3" width="25.75390625" style="0" customWidth="1"/>
    <col min="4" max="4" width="11.75390625" style="0" customWidth="1"/>
    <col min="5" max="5" width="17.875" style="0" customWidth="1"/>
    <col min="6" max="6" width="9.875" style="135" customWidth="1"/>
    <col min="7" max="7" width="5.625" style="93" customWidth="1"/>
    <col min="8" max="16384" width="11.00390625" style="0" customWidth="1"/>
  </cols>
  <sheetData>
    <row r="1" spans="1:7" ht="20.25">
      <c r="A1" s="145" t="s">
        <v>43</v>
      </c>
      <c r="B1" s="146"/>
      <c r="C1" s="146"/>
      <c r="D1" s="146"/>
      <c r="E1" s="146"/>
      <c r="F1" s="146"/>
      <c r="G1" s="146"/>
    </row>
    <row r="2" spans="1:7" ht="28.5" customHeight="1">
      <c r="A2" s="166"/>
      <c r="B2" s="155"/>
      <c r="C2" s="155"/>
      <c r="D2" s="155"/>
      <c r="E2" s="155"/>
      <c r="F2" s="155"/>
      <c r="G2" s="155"/>
    </row>
    <row r="3" spans="1:7" ht="86.25" customHeight="1" thickBot="1">
      <c r="A3" s="148"/>
      <c r="B3" s="148"/>
      <c r="C3" s="148"/>
      <c r="D3" s="148"/>
      <c r="E3" s="148"/>
      <c r="F3" s="148"/>
      <c r="G3" s="148"/>
    </row>
    <row r="4" spans="1:7" ht="17.25" thickBot="1" thickTop="1">
      <c r="A4" s="14"/>
      <c r="B4" s="14"/>
      <c r="C4" s="14"/>
      <c r="D4" s="138" t="s">
        <v>9</v>
      </c>
      <c r="E4" s="139"/>
      <c r="F4" s="139"/>
      <c r="G4" s="140"/>
    </row>
    <row r="5" spans="1:7" ht="32.25" customHeight="1" thickBot="1" thickTop="1">
      <c r="A5" s="14"/>
      <c r="B5" s="14"/>
      <c r="C5" s="14"/>
      <c r="D5" s="53" t="s">
        <v>24</v>
      </c>
      <c r="E5" s="119" t="s">
        <v>60</v>
      </c>
      <c r="F5" s="130" t="s">
        <v>1</v>
      </c>
      <c r="G5" s="112" t="s">
        <v>19</v>
      </c>
    </row>
    <row r="6" spans="4:7" ht="16.5" thickTop="1">
      <c r="D6" s="33"/>
      <c r="E6" s="25"/>
      <c r="F6" s="131"/>
      <c r="G6" s="113"/>
    </row>
    <row r="7" spans="1:7" ht="15.75">
      <c r="A7" s="154" t="s">
        <v>2</v>
      </c>
      <c r="B7" s="155"/>
      <c r="C7" s="155"/>
      <c r="D7" s="155"/>
      <c r="E7" s="155"/>
      <c r="F7" s="131"/>
      <c r="G7" s="113"/>
    </row>
    <row r="8" spans="4:7" ht="15.75">
      <c r="D8" s="33"/>
      <c r="E8" s="26"/>
      <c r="F8" s="131"/>
      <c r="G8" s="113"/>
    </row>
    <row r="9" spans="4:7" ht="15.75">
      <c r="D9" s="33"/>
      <c r="E9" s="19"/>
      <c r="F9" s="131"/>
      <c r="G9" s="113"/>
    </row>
    <row r="10" spans="1:7" ht="15.75">
      <c r="A10" s="16"/>
      <c r="D10" s="33"/>
      <c r="E10" s="19"/>
      <c r="F10" s="131"/>
      <c r="G10" s="113"/>
    </row>
    <row r="11" spans="1:7" ht="15.75">
      <c r="A11" s="16" t="s">
        <v>3</v>
      </c>
      <c r="D11" s="34">
        <v>47595</v>
      </c>
      <c r="E11" s="23">
        <v>48015</v>
      </c>
      <c r="F11" s="131">
        <f>IF(D11="pm","/",(E11-D11)*-1)</f>
        <v>-420</v>
      </c>
      <c r="G11" s="88">
        <f>IF(D11=0,100,F11*100/D11)</f>
        <v>-0.8824456350456981</v>
      </c>
    </row>
    <row r="12" spans="1:7" ht="15.75">
      <c r="A12" s="16"/>
      <c r="D12" s="33"/>
      <c r="E12" s="19"/>
      <c r="F12" s="131"/>
      <c r="G12" s="88"/>
    </row>
    <row r="13" spans="1:7" ht="15.75">
      <c r="A13" s="9"/>
      <c r="B13" s="9"/>
      <c r="C13" s="9"/>
      <c r="D13" s="33"/>
      <c r="E13" s="27"/>
      <c r="F13" s="132"/>
      <c r="G13" s="113"/>
    </row>
    <row r="14" spans="1:7" ht="15.75">
      <c r="A14" s="16" t="s">
        <v>4</v>
      </c>
      <c r="B14" s="7"/>
      <c r="C14" s="10"/>
      <c r="D14" s="33">
        <f>SUM(D16:D16)</f>
        <v>0</v>
      </c>
      <c r="E14" s="26">
        <f>SUM(E16,E17)</f>
        <v>45.3</v>
      </c>
      <c r="F14" s="131">
        <f>IF(D14="pm","/",(E14-D14)*-1)</f>
        <v>-45.3</v>
      </c>
      <c r="G14" s="88">
        <f>IF(D14=0,100,F14*100/D14)</f>
        <v>100</v>
      </c>
    </row>
    <row r="15" spans="1:7" ht="15.75">
      <c r="A15" s="16"/>
      <c r="B15" s="7"/>
      <c r="C15" s="10"/>
      <c r="D15" s="33"/>
      <c r="E15" s="26"/>
      <c r="F15" s="131"/>
      <c r="G15" s="88"/>
    </row>
    <row r="16" spans="3:7" ht="15.75">
      <c r="C16" t="s">
        <v>49</v>
      </c>
      <c r="D16" s="122"/>
      <c r="E16" s="19"/>
      <c r="F16" s="131"/>
      <c r="G16" s="113"/>
    </row>
    <row r="17" spans="2:7" ht="15.75">
      <c r="B17" s="1"/>
      <c r="C17" t="s">
        <v>55</v>
      </c>
      <c r="D17" s="33"/>
      <c r="E17" s="23">
        <v>45.3</v>
      </c>
      <c r="F17" s="131"/>
      <c r="G17" s="113"/>
    </row>
    <row r="18" spans="4:7" ht="16.5" thickBot="1">
      <c r="D18" s="33"/>
      <c r="E18" s="19"/>
      <c r="F18" s="131"/>
      <c r="G18" s="113"/>
    </row>
    <row r="19" spans="1:7" ht="16.5" thickBot="1">
      <c r="A19" s="156" t="s">
        <v>5</v>
      </c>
      <c r="B19" s="157"/>
      <c r="C19" s="158"/>
      <c r="D19" s="22">
        <f>SUM(D11,D14)</f>
        <v>47595</v>
      </c>
      <c r="E19" s="47">
        <f>SUM(E11,E14)</f>
        <v>48060.3</v>
      </c>
      <c r="F19" s="133">
        <f>SUM(F11:F18)</f>
        <v>-465.3</v>
      </c>
      <c r="G19" s="90">
        <f>IF(D19=0,100,F19*100/D19)</f>
        <v>-0.9776236999684841</v>
      </c>
    </row>
    <row r="20" spans="4:7" ht="15.75">
      <c r="D20" s="48"/>
      <c r="E20" s="19"/>
      <c r="F20" s="131"/>
      <c r="G20" s="114"/>
    </row>
    <row r="21" spans="4:7" ht="15.75">
      <c r="D21" s="49"/>
      <c r="E21" s="19"/>
      <c r="F21" s="131" t="s">
        <v>20</v>
      </c>
      <c r="G21" s="97"/>
    </row>
    <row r="22" spans="4:7" ht="15.75">
      <c r="D22" s="49"/>
      <c r="E22" s="19"/>
      <c r="F22" s="131"/>
      <c r="G22" s="97"/>
    </row>
    <row r="23" spans="1:7" ht="6.75" customHeight="1" thickBot="1">
      <c r="A23" s="148"/>
      <c r="B23" s="148"/>
      <c r="C23" s="148"/>
      <c r="D23" s="148"/>
      <c r="E23" s="148"/>
      <c r="F23" s="148"/>
      <c r="G23" s="148"/>
    </row>
    <row r="24" spans="4:7" ht="17.25" thickBot="1" thickTop="1">
      <c r="D24" s="138" t="s">
        <v>9</v>
      </c>
      <c r="E24" s="139"/>
      <c r="F24" s="139"/>
      <c r="G24" s="140"/>
    </row>
    <row r="25" spans="1:7" ht="48.75" thickBot="1" thickTop="1">
      <c r="A25" s="15"/>
      <c r="B25" s="14"/>
      <c r="C25" s="14"/>
      <c r="D25" s="53" t="s">
        <v>24</v>
      </c>
      <c r="E25" s="119" t="s">
        <v>60</v>
      </c>
      <c r="F25" s="134" t="s">
        <v>1</v>
      </c>
      <c r="G25" s="115" t="s">
        <v>19</v>
      </c>
    </row>
    <row r="26" spans="1:7" ht="16.5" thickTop="1">
      <c r="A26" s="15"/>
      <c r="B26" s="14"/>
      <c r="C26" s="14"/>
      <c r="D26" s="36"/>
      <c r="E26" s="21"/>
      <c r="F26" s="131"/>
      <c r="G26" s="113"/>
    </row>
    <row r="27" spans="1:7" ht="15.75">
      <c r="A27" s="15"/>
      <c r="B27" s="14"/>
      <c r="C27" s="14"/>
      <c r="D27" s="36"/>
      <c r="E27" s="21"/>
      <c r="F27" s="131"/>
      <c r="G27" s="113"/>
    </row>
    <row r="28" spans="1:7" ht="15.75">
      <c r="A28" s="154" t="s">
        <v>10</v>
      </c>
      <c r="B28" s="155"/>
      <c r="C28" s="155"/>
      <c r="D28" s="155"/>
      <c r="E28" s="155"/>
      <c r="F28" s="131"/>
      <c r="G28" s="113"/>
    </row>
    <row r="29" spans="2:7" ht="15.75">
      <c r="B29" s="5"/>
      <c r="D29" s="33"/>
      <c r="E29" s="19"/>
      <c r="F29" s="131"/>
      <c r="G29" s="113"/>
    </row>
    <row r="30" spans="1:7" ht="15.75">
      <c r="A30" s="16" t="s">
        <v>11</v>
      </c>
      <c r="D30" s="33">
        <v>5000</v>
      </c>
      <c r="E30" s="19">
        <v>0</v>
      </c>
      <c r="F30" s="131">
        <f>IF(D30="pm","/",(E30-D30)*-1)</f>
        <v>5000</v>
      </c>
      <c r="G30" s="88">
        <f>IF(D30=0,100,F30*100/D30)</f>
        <v>100</v>
      </c>
    </row>
    <row r="31" spans="4:7" ht="15.75">
      <c r="D31" s="33"/>
      <c r="E31" s="26"/>
      <c r="F31" s="131"/>
      <c r="G31" s="88"/>
    </row>
    <row r="32" spans="1:7" ht="15.75">
      <c r="A32" s="16" t="s">
        <v>12</v>
      </c>
      <c r="B32" s="8"/>
      <c r="C32" s="9"/>
      <c r="D32" s="33">
        <v>1100</v>
      </c>
      <c r="E32" s="23">
        <v>270</v>
      </c>
      <c r="F32" s="131">
        <f>IF(D32="pm","/",(E32-D32)*-1)</f>
        <v>830</v>
      </c>
      <c r="G32" s="88">
        <f>IF(D32=0,100,F32*100/D32)</f>
        <v>75.45454545454545</v>
      </c>
    </row>
    <row r="33" spans="1:7" ht="15.75">
      <c r="A33" s="16"/>
      <c r="B33" s="8"/>
      <c r="C33" s="9"/>
      <c r="D33" s="33"/>
      <c r="E33" s="28"/>
      <c r="F33" s="131"/>
      <c r="G33" s="113"/>
    </row>
    <row r="34" spans="1:7" ht="15.75">
      <c r="A34" s="16" t="s">
        <v>13</v>
      </c>
      <c r="B34" s="9"/>
      <c r="C34" s="9"/>
      <c r="D34" s="33">
        <v>27478</v>
      </c>
      <c r="E34" s="23">
        <v>30702.07</v>
      </c>
      <c r="F34" s="131">
        <f>IF(D34="pm","/",(E34-D34)*-1)</f>
        <v>-3224.0699999999997</v>
      </c>
      <c r="G34" s="88">
        <f>IF(D34=0,100,F34*100/D34)</f>
        <v>-11.733277531115801</v>
      </c>
    </row>
    <row r="35" spans="2:7" ht="15.75">
      <c r="B35" s="11"/>
      <c r="C35" s="12"/>
      <c r="D35" s="33"/>
      <c r="E35" s="26"/>
      <c r="F35" s="131"/>
      <c r="G35" s="88"/>
    </row>
    <row r="36" spans="1:7" ht="15.75">
      <c r="A36" s="16" t="s">
        <v>14</v>
      </c>
      <c r="D36" s="40">
        <f>SUM(D37:D39)</f>
        <v>11000</v>
      </c>
      <c r="E36" s="23"/>
      <c r="G36" s="116"/>
    </row>
    <row r="37" spans="1:7" ht="15.75">
      <c r="A37" s="16"/>
      <c r="C37" t="s">
        <v>41</v>
      </c>
      <c r="D37" s="37"/>
      <c r="E37" s="23"/>
      <c r="F37" s="131"/>
      <c r="G37" s="88"/>
    </row>
    <row r="38" spans="1:7" ht="15.75">
      <c r="A38" s="16"/>
      <c r="C38" t="s">
        <v>42</v>
      </c>
      <c r="D38" s="37"/>
      <c r="E38" s="23"/>
      <c r="F38" s="131"/>
      <c r="G38" s="88"/>
    </row>
    <row r="39" spans="1:7" ht="15.75">
      <c r="A39" s="16"/>
      <c r="C39" t="s">
        <v>50</v>
      </c>
      <c r="D39" s="37">
        <v>11000</v>
      </c>
      <c r="E39" s="23">
        <v>8553.98</v>
      </c>
      <c r="F39" s="131">
        <f>IF(D39="pm","/",(E39-D39)*-1)</f>
        <v>2446.0200000000004</v>
      </c>
      <c r="G39" s="88">
        <f>IF(D36=0,100,F39*100/D36)</f>
        <v>22.23654545454546</v>
      </c>
    </row>
    <row r="40" spans="4:7" ht="15.75">
      <c r="D40" s="37"/>
      <c r="E40" s="23"/>
      <c r="G40" s="116"/>
    </row>
    <row r="41" spans="1:7" ht="15.75">
      <c r="A41" s="16" t="s">
        <v>15</v>
      </c>
      <c r="D41" s="37">
        <v>1000</v>
      </c>
      <c r="E41" s="23">
        <v>185.7</v>
      </c>
      <c r="F41" s="131">
        <f>IF(D41="pm","/",(E41-D41)*-1)</f>
        <v>814.3</v>
      </c>
      <c r="G41" s="88">
        <f>IF(D41=0,100,F41*100/D41)</f>
        <v>81.43</v>
      </c>
    </row>
    <row r="42" spans="4:7" ht="15.75">
      <c r="D42" s="37"/>
      <c r="E42" s="23"/>
      <c r="G42" s="116"/>
    </row>
    <row r="43" spans="1:7" ht="15.75">
      <c r="A43" s="45" t="s">
        <v>16</v>
      </c>
      <c r="D43" s="37"/>
      <c r="E43" s="23"/>
      <c r="F43" s="131">
        <f>IF(D43="pm","/",(E43-D43)*-1)</f>
        <v>0</v>
      </c>
      <c r="G43" s="88">
        <f>IF(D43=0,100,F43*100/D43)</f>
        <v>100</v>
      </c>
    </row>
    <row r="44" spans="1:7" ht="15.75">
      <c r="A44" s="16"/>
      <c r="D44" s="37"/>
      <c r="E44" s="23"/>
      <c r="G44" s="116"/>
    </row>
    <row r="45" spans="1:7" ht="30" customHeight="1">
      <c r="A45" s="161" t="s">
        <v>17</v>
      </c>
      <c r="B45" s="168"/>
      <c r="C45" s="169"/>
      <c r="D45" s="126">
        <v>420</v>
      </c>
      <c r="E45" s="23">
        <v>272.9</v>
      </c>
      <c r="F45" s="131">
        <f>IF(D45="pm","/",(E45-D45)*-1)</f>
        <v>147.10000000000002</v>
      </c>
      <c r="G45" s="88">
        <f>IF(D45=0,100,F45*100/D45)</f>
        <v>35.023809523809526</v>
      </c>
    </row>
    <row r="46" spans="1:7" ht="15.75">
      <c r="A46" s="16"/>
      <c r="D46" s="37"/>
      <c r="E46" s="23"/>
      <c r="G46" s="116"/>
    </row>
    <row r="47" spans="1:7" ht="16.5" thickBot="1">
      <c r="A47" s="1"/>
      <c r="B47" s="2"/>
      <c r="D47" s="33"/>
      <c r="E47" s="26"/>
      <c r="F47" s="131"/>
      <c r="G47" s="113"/>
    </row>
    <row r="48" spans="1:7" ht="17.25" thickBot="1" thickTop="1">
      <c r="A48" s="149" t="s">
        <v>18</v>
      </c>
      <c r="B48" s="150"/>
      <c r="C48" s="151"/>
      <c r="D48" s="35">
        <f>SUM(D30,D32,D34,D36,D41,D43,D45)</f>
        <v>45998</v>
      </c>
      <c r="E48" s="35">
        <f>SUM(E29:E47)</f>
        <v>39984.65</v>
      </c>
      <c r="F48" s="136">
        <f>SUM(F29:F47)</f>
        <v>6013.350000000001</v>
      </c>
      <c r="G48" s="117">
        <f>IF(D48=0,100,F48*100/D48)</f>
        <v>13.073068394278014</v>
      </c>
    </row>
    <row r="49" spans="4:7" ht="16.5" thickTop="1">
      <c r="D49" s="33"/>
      <c r="E49" s="26"/>
      <c r="F49" s="131"/>
      <c r="G49" s="113"/>
    </row>
    <row r="50" spans="1:7" ht="15.75">
      <c r="A50" s="4"/>
      <c r="D50" s="33"/>
      <c r="E50" s="26"/>
      <c r="F50" s="131"/>
      <c r="G50" s="113"/>
    </row>
    <row r="51" spans="1:7" ht="15.75">
      <c r="A51" s="6" t="s">
        <v>57</v>
      </c>
      <c r="B51" s="6"/>
      <c r="C51" s="6"/>
      <c r="D51" s="34">
        <f>D19-D48</f>
        <v>1597</v>
      </c>
      <c r="E51" s="17">
        <f>E19-E48</f>
        <v>8075.6500000000015</v>
      </c>
      <c r="F51" s="131"/>
      <c r="G51" s="113"/>
    </row>
    <row r="52" spans="1:7" ht="16.5" thickBot="1">
      <c r="A52" s="3"/>
      <c r="D52" s="33"/>
      <c r="E52" s="19"/>
      <c r="F52" s="131"/>
      <c r="G52" s="113"/>
    </row>
    <row r="53" spans="1:7" ht="17.25" thickBot="1" thickTop="1">
      <c r="A53" s="167" t="s">
        <v>0</v>
      </c>
      <c r="B53" s="150"/>
      <c r="C53" s="150"/>
      <c r="D53" s="38">
        <f>SUM(D48:D51)</f>
        <v>47595</v>
      </c>
      <c r="E53" s="18">
        <f>SUM(E48:E51)</f>
        <v>48060.3</v>
      </c>
      <c r="F53" s="137"/>
      <c r="G53" s="118"/>
    </row>
    <row r="54" ht="16.5" thickTop="1"/>
  </sheetData>
  <sheetProtection/>
  <mergeCells count="12">
    <mergeCell ref="A1:G1"/>
    <mergeCell ref="A2:G2"/>
    <mergeCell ref="A3:G3"/>
    <mergeCell ref="D4:G4"/>
    <mergeCell ref="A7:E7"/>
    <mergeCell ref="A19:C19"/>
    <mergeCell ref="A23:G23"/>
    <mergeCell ref="D24:G24"/>
    <mergeCell ref="A28:E28"/>
    <mergeCell ref="A45:C45"/>
    <mergeCell ref="A48:C48"/>
    <mergeCell ref="A53:C53"/>
  </mergeCells>
  <printOptions/>
  <pageMargins left="0.787401575" right="0.787401575" top="0.984251969" bottom="0.984251969" header="0.5" footer="0.5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alefevre</dc:creator>
  <cp:keywords/>
  <dc:description/>
  <cp:lastModifiedBy>Communication</cp:lastModifiedBy>
  <cp:lastPrinted>2009-11-10T17:57:08Z</cp:lastPrinted>
  <dcterms:created xsi:type="dcterms:W3CDTF">1999-06-16T08:36:31Z</dcterms:created>
  <dcterms:modified xsi:type="dcterms:W3CDTF">2018-10-05T10:10:41Z</dcterms:modified>
  <cp:category/>
  <cp:version/>
  <cp:contentType/>
  <cp:contentStatus/>
</cp:coreProperties>
</file>